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25\01 Pricing\25-081 Charles Schwab - Cambridge, MA\02  Bid Forms &amp; Proposals\"/>
    </mc:Choice>
  </mc:AlternateContent>
  <xr:revisionPtr revIDLastSave="0" documentId="13_ncr:1_{7957CCE6-AE21-4997-BF58-29435CBE46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tailed estimate" sheetId="1" r:id="rId1"/>
    <sheet name="Summary shee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E5" i="2"/>
  <c r="E16" i="1"/>
  <c r="E106" i="1" l="1"/>
  <c r="E105" i="1"/>
  <c r="E104" i="1"/>
  <c r="E28" i="1"/>
  <c r="D11" i="2" s="1"/>
  <c r="E15" i="1"/>
  <c r="E17" i="1"/>
  <c r="E18" i="1"/>
  <c r="E19" i="1"/>
  <c r="E20" i="1"/>
  <c r="E21" i="1"/>
  <c r="E22" i="1"/>
  <c r="E23" i="1"/>
  <c r="E24" i="1"/>
  <c r="E27" i="1"/>
  <c r="D10" i="2" s="1"/>
  <c r="E29" i="1"/>
  <c r="D12" i="2" s="1"/>
  <c r="E30" i="1"/>
  <c r="D13" i="2" s="1"/>
  <c r="E31" i="1"/>
  <c r="D14" i="2" s="1"/>
  <c r="E32" i="1"/>
  <c r="D15" i="2" s="1"/>
  <c r="E33" i="1"/>
  <c r="D16" i="2" s="1"/>
  <c r="E34" i="1"/>
  <c r="D17" i="2"/>
  <c r="E37" i="1"/>
  <c r="E38" i="1"/>
  <c r="E39" i="1"/>
  <c r="E40" i="1"/>
  <c r="E41" i="1"/>
  <c r="E43" i="1"/>
  <c r="E44" i="1"/>
  <c r="E45" i="1"/>
  <c r="E46" i="1"/>
  <c r="E50" i="1"/>
  <c r="E51" i="1"/>
  <c r="E52" i="1"/>
  <c r="E57" i="1"/>
  <c r="E58" i="1"/>
  <c r="E59" i="1"/>
  <c r="E60" i="1"/>
  <c r="E62" i="1"/>
  <c r="E63" i="1"/>
  <c r="E71" i="1"/>
  <c r="E72" i="1"/>
  <c r="E73" i="1"/>
  <c r="E74" i="1"/>
  <c r="E76" i="1"/>
  <c r="E77" i="1"/>
  <c r="E78" i="1"/>
  <c r="E82" i="1"/>
  <c r="E83" i="1"/>
  <c r="E84" i="1"/>
  <c r="E89" i="1"/>
  <c r="E90" i="1"/>
  <c r="E91" i="1"/>
  <c r="E92" i="1"/>
  <c r="E98" i="1"/>
  <c r="E99" i="1"/>
  <c r="E100" i="1"/>
  <c r="E114" i="1"/>
  <c r="E115" i="1"/>
  <c r="E94" i="1"/>
  <c r="D22" i="2" s="1"/>
  <c r="E95" i="1"/>
  <c r="D26" i="2" s="1"/>
  <c r="E125" i="1"/>
  <c r="E126" i="1"/>
  <c r="E127" i="1"/>
  <c r="E131" i="1"/>
  <c r="E132" i="1"/>
  <c r="E133" i="1"/>
  <c r="E134" i="1"/>
  <c r="E135" i="1"/>
  <c r="E139" i="1"/>
  <c r="E140" i="1"/>
  <c r="E141" i="1"/>
  <c r="D37" i="2" s="1"/>
  <c r="E142" i="1"/>
  <c r="D36" i="2" s="1"/>
  <c r="E144" i="1"/>
  <c r="E145" i="1"/>
  <c r="E146" i="1"/>
  <c r="E150" i="1"/>
  <c r="E151" i="1"/>
  <c r="E152" i="1"/>
  <c r="E87" i="1"/>
  <c r="D24" i="2" s="1"/>
  <c r="E109" i="1"/>
  <c r="D29" i="2" s="1"/>
  <c r="E110" i="1"/>
  <c r="D30" i="2" s="1"/>
  <c r="E111" i="1"/>
  <c r="D31" i="2" s="1"/>
  <c r="E53" i="1" l="1"/>
  <c r="D19" i="2" s="1"/>
  <c r="E64" i="1"/>
  <c r="D20" i="2" s="1"/>
  <c r="E47" i="1"/>
  <c r="D18" i="2" s="1"/>
  <c r="E128" i="1"/>
  <c r="D33" i="2" s="1"/>
  <c r="E79" i="1"/>
  <c r="D21" i="2" s="1"/>
  <c r="E153" i="1"/>
  <c r="D38" i="2" s="1"/>
  <c r="E116" i="1"/>
  <c r="D32" i="2" s="1"/>
  <c r="E25" i="1"/>
  <c r="D9" i="2" s="1"/>
  <c r="E147" i="1"/>
  <c r="E101" i="1"/>
  <c r="D27" i="2" s="1"/>
  <c r="E107" i="1"/>
  <c r="D28" i="2" s="1"/>
  <c r="D35" i="2"/>
  <c r="E136" i="1"/>
  <c r="D34" i="2" s="1"/>
  <c r="E93" i="1"/>
  <c r="D25" i="2" s="1"/>
  <c r="E85" i="1"/>
  <c r="D23" i="2" s="1"/>
  <c r="E154" i="1" l="1"/>
  <c r="D39" i="2"/>
</calcChain>
</file>

<file path=xl/sharedStrings.xml><?xml version="1.0" encoding="utf-8"?>
<sst xmlns="http://schemas.openxmlformats.org/spreadsheetml/2006/main" count="229" uniqueCount="188">
  <si>
    <t>General Contractor Bid Work sheet - Pricing Details</t>
  </si>
  <si>
    <t>Contractor instructions</t>
  </si>
  <si>
    <t>1.Complete all the field shaded in yellow only</t>
  </si>
  <si>
    <r>
      <t>2. Complete any applicable</t>
    </r>
    <r>
      <rPr>
        <u/>
        <sz val="9"/>
        <color indexed="10"/>
        <rFont val="Arial"/>
        <family val="2"/>
      </rPr>
      <t xml:space="preserve"> inclusions </t>
    </r>
    <r>
      <rPr>
        <sz val="9"/>
        <color indexed="10"/>
        <rFont val="Arial"/>
        <family val="2"/>
      </rPr>
      <t>in the box below</t>
    </r>
  </si>
  <si>
    <r>
      <t>3. Complete any applicable</t>
    </r>
    <r>
      <rPr>
        <u/>
        <sz val="9"/>
        <color indexed="10"/>
        <rFont val="Arial"/>
        <family val="2"/>
      </rPr>
      <t xml:space="preserve"> exclusions </t>
    </r>
    <r>
      <rPr>
        <sz val="9"/>
        <color indexed="10"/>
        <rFont val="Arial"/>
        <family val="2"/>
      </rPr>
      <t>in the box below</t>
    </r>
  </si>
  <si>
    <t>4. Complete any pertinent comments in the box below</t>
  </si>
  <si>
    <t>Project</t>
  </si>
  <si>
    <t>Contractor</t>
  </si>
  <si>
    <t>Category</t>
  </si>
  <si>
    <t>Quantity</t>
  </si>
  <si>
    <t>unit rate</t>
  </si>
  <si>
    <t>Amount $</t>
  </si>
  <si>
    <t>Comments</t>
  </si>
  <si>
    <t>GENERAL CONDITIONS</t>
  </si>
  <si>
    <t>Project Superintendent</t>
  </si>
  <si>
    <t>Project Manager</t>
  </si>
  <si>
    <t xml:space="preserve">Project Admin </t>
  </si>
  <si>
    <t xml:space="preserve">Other </t>
  </si>
  <si>
    <t xml:space="preserve">Other- Insurance </t>
  </si>
  <si>
    <t>Other- Temp Utilities</t>
  </si>
  <si>
    <t>Temporary protection</t>
  </si>
  <si>
    <t xml:space="preserve">Construction clean-up </t>
  </si>
  <si>
    <t>Dumpsters &amp; removal</t>
  </si>
  <si>
    <t>Final clean</t>
  </si>
  <si>
    <t>General Conditions SUBTOTAL</t>
  </si>
  <si>
    <t>Overhead &amp; Profit SUBTOTAL</t>
  </si>
  <si>
    <t>Builder's Risk Insurance</t>
  </si>
  <si>
    <t>Permits &amp; fees SUBTOTAL</t>
  </si>
  <si>
    <t>Taxes SUBTOTAL</t>
  </si>
  <si>
    <t>Site Construction/Demolition SUBTOTAL</t>
  </si>
  <si>
    <t>Concrete SUBTOTAL</t>
  </si>
  <si>
    <t>Masonry SUBTOTAL</t>
  </si>
  <si>
    <t>Metals SUBTOTAL</t>
  </si>
  <si>
    <t>CARPENTRY</t>
  </si>
  <si>
    <t xml:space="preserve">Blocking - millwork, tackboards, etc. </t>
  </si>
  <si>
    <t xml:space="preserve">Blocking - interior walls/doors </t>
  </si>
  <si>
    <t>Plywood backboards - telephone, data</t>
  </si>
  <si>
    <t>Plywood - proj. screen supports &amp; visual display panels</t>
  </si>
  <si>
    <t>Other</t>
  </si>
  <si>
    <t>MILLWORK</t>
  </si>
  <si>
    <t>Back of house Cabinets &amp; Shelves</t>
  </si>
  <si>
    <t xml:space="preserve"> </t>
  </si>
  <si>
    <t>Pantry</t>
  </si>
  <si>
    <t>Closet shelving</t>
  </si>
  <si>
    <t>Carpentry SUBTOTAL</t>
  </si>
  <si>
    <t>THERMAL MOISTURE PROTECTION</t>
  </si>
  <si>
    <t xml:space="preserve">Caulking &amp; firestopping </t>
  </si>
  <si>
    <t xml:space="preserve">Spray Fireproofing </t>
  </si>
  <si>
    <t>Thermal moisture SUBTOTAL</t>
  </si>
  <si>
    <t>DOORS</t>
  </si>
  <si>
    <t>Non-glass doors, frames &amp; hardware</t>
  </si>
  <si>
    <t xml:space="preserve">Wood Doors &amp; Frames </t>
  </si>
  <si>
    <t xml:space="preserve">Metal Doors &amp; Frames </t>
  </si>
  <si>
    <t>Non-Glass Hardware</t>
  </si>
  <si>
    <r>
      <t xml:space="preserve">INSTALL </t>
    </r>
    <r>
      <rPr>
        <sz val="9"/>
        <color indexed="8"/>
        <rFont val="Arial"/>
        <family val="2"/>
      </rPr>
      <t>doors Frames &amp; Hardware</t>
    </r>
  </si>
  <si>
    <t xml:space="preserve">Master key locksets </t>
  </si>
  <si>
    <t>Doors SUBTOTAL</t>
  </si>
  <si>
    <t>GLASS &amp; GLAZING</t>
  </si>
  <si>
    <t>INTERIOR GLASS</t>
  </si>
  <si>
    <t>Glass doors</t>
  </si>
  <si>
    <t>Glass door hardware</t>
  </si>
  <si>
    <t>Glass walls (Inc. Tint)</t>
  </si>
  <si>
    <t xml:space="preserve">Other Interior Glass </t>
  </si>
  <si>
    <t>EXTERIOR GLASS</t>
  </si>
  <si>
    <t>Storefront Glass</t>
  </si>
  <si>
    <t>Door entry system</t>
  </si>
  <si>
    <t>Glass &amp; Glazing SUBTOTAL</t>
  </si>
  <si>
    <t xml:space="preserve">Drywall    </t>
  </si>
  <si>
    <t xml:space="preserve">Wall Partitions </t>
  </si>
  <si>
    <t xml:space="preserve">GWB Ceiling </t>
  </si>
  <si>
    <t>Drywall SUBTOTAL</t>
  </si>
  <si>
    <t>Tile(ceramic) / Stone SUBTOTAL</t>
  </si>
  <si>
    <t>Accoustical ceiling &amp; sound insulation</t>
  </si>
  <si>
    <t>Accoustical ceiling</t>
  </si>
  <si>
    <t>Sound insulation walls</t>
  </si>
  <si>
    <t>Sound insulation ceiling</t>
  </si>
  <si>
    <t>Accoustical ceiling &amp; sound insulation SUBTOTAL</t>
  </si>
  <si>
    <t>Finishes (All Other) SUBTOTAL</t>
  </si>
  <si>
    <t>LVT / Resilient flooring SUBTOTAL</t>
  </si>
  <si>
    <t>Carpet</t>
  </si>
  <si>
    <t>Vinyl Base</t>
  </si>
  <si>
    <t xml:space="preserve">Floor Prep </t>
  </si>
  <si>
    <t>Carpet SUBTOTAL</t>
  </si>
  <si>
    <t xml:space="preserve">Paint &amp; Wallcoverings </t>
  </si>
  <si>
    <t>Paint partitions &amp; soffit</t>
  </si>
  <si>
    <t>Wall Covering</t>
  </si>
  <si>
    <t>Paint &amp; Wallcoverings SUBTOTAL</t>
  </si>
  <si>
    <t>Specialities (Sign Band) SUBTOTAL</t>
  </si>
  <si>
    <t>Equipment(Dishwasher, Proj Screen,etc) SUBTOTAL</t>
  </si>
  <si>
    <t>Furnishings (window coverings) SUBTOTAL</t>
  </si>
  <si>
    <t>Plumbing</t>
  </si>
  <si>
    <t xml:space="preserve">Plumbing </t>
  </si>
  <si>
    <t>Plumbing SUBTOTAL</t>
  </si>
  <si>
    <t xml:space="preserve">Fire Sprinklers </t>
  </si>
  <si>
    <t xml:space="preserve">Sprinkler system modification - distribution &amp; heads </t>
  </si>
  <si>
    <t>Fire extinguishers &amp; cabinets</t>
  </si>
  <si>
    <t>Fire sprinklers SUBTOTAL</t>
  </si>
  <si>
    <t>HVAC</t>
  </si>
  <si>
    <t>HVAC Distribution &amp; Rework</t>
  </si>
  <si>
    <t xml:space="preserve">Convector Units </t>
  </si>
  <si>
    <t>New Units</t>
  </si>
  <si>
    <t xml:space="preserve">Air Balance </t>
  </si>
  <si>
    <t>HVAC SUBTOTAL</t>
  </si>
  <si>
    <t>Electrical</t>
  </si>
  <si>
    <t>Electrical Distribution</t>
  </si>
  <si>
    <t>Electrical Service</t>
  </si>
  <si>
    <t xml:space="preserve">Low Voltage </t>
  </si>
  <si>
    <t>Lighting</t>
  </si>
  <si>
    <t xml:space="preserve">FIire alarm system  </t>
  </si>
  <si>
    <t xml:space="preserve">Alarm Devices - Audio/visual, pull stations, Detectors </t>
  </si>
  <si>
    <t>Smoke / Heat detectors</t>
  </si>
  <si>
    <t>Electrical SUBTOTAL</t>
  </si>
  <si>
    <t xml:space="preserve">Security </t>
  </si>
  <si>
    <t>Card readers</t>
  </si>
  <si>
    <t>Access control</t>
  </si>
  <si>
    <t>Others</t>
  </si>
  <si>
    <t>Security SUBTOTAL</t>
  </si>
  <si>
    <t>BASE BID TOTAL</t>
  </si>
  <si>
    <t>Specify any bid inclusions :</t>
  </si>
  <si>
    <t>Specify any bid exclusions :</t>
  </si>
  <si>
    <t>Comments :</t>
  </si>
  <si>
    <t>Contractor Bid Worksheet</t>
  </si>
  <si>
    <t>Project:</t>
  </si>
  <si>
    <t>Contractor:</t>
  </si>
  <si>
    <t>Base bid code</t>
  </si>
  <si>
    <t xml:space="preserve">General Conditions </t>
  </si>
  <si>
    <t>OH&amp;P</t>
  </si>
  <si>
    <t xml:space="preserve">Permits &amp; Fees </t>
  </si>
  <si>
    <t xml:space="preserve">Taxes </t>
  </si>
  <si>
    <t>Site Construction / Demo</t>
  </si>
  <si>
    <t xml:space="preserve">Concrete </t>
  </si>
  <si>
    <t xml:space="preserve">Masonry </t>
  </si>
  <si>
    <t xml:space="preserve">Metals </t>
  </si>
  <si>
    <t xml:space="preserve">Wood / Plastics </t>
  </si>
  <si>
    <t xml:space="preserve">Thermal </t>
  </si>
  <si>
    <t xml:space="preserve">Doors / Hardware </t>
  </si>
  <si>
    <t xml:space="preserve">Glass &amp; Glazing </t>
  </si>
  <si>
    <t>Finishes (All Other)</t>
  </si>
  <si>
    <t>Finishes: Drywall</t>
  </si>
  <si>
    <t>Finishes: Tile/Stone</t>
  </si>
  <si>
    <t>Finishes: Accoustical ceiling &amp; sound insulation</t>
  </si>
  <si>
    <t>Finishes: LVT / Resilient Flooring</t>
  </si>
  <si>
    <t>Finishes: Carpet/base</t>
  </si>
  <si>
    <t>Finishes: Paint &amp; Wall Coverings</t>
  </si>
  <si>
    <t>Specialties  (refer, micro, fire ext)</t>
  </si>
  <si>
    <t xml:space="preserve">Equipment &amp; Appliances </t>
  </si>
  <si>
    <t xml:space="preserve">Furnishings - Window Coverings </t>
  </si>
  <si>
    <t>Mechanical (Plumbing)</t>
  </si>
  <si>
    <t>Mechanical:  Fire Sprinklers</t>
  </si>
  <si>
    <t>Mechanical (HVAC)</t>
  </si>
  <si>
    <t>Electrical (All Other)</t>
  </si>
  <si>
    <t>Electrical:  Lighting</t>
  </si>
  <si>
    <t>Electrical:  Low Voltage Cabling</t>
  </si>
  <si>
    <t>Electrical:  Life Safety</t>
  </si>
  <si>
    <t xml:space="preserve">Base Bid Total </t>
  </si>
  <si>
    <t>Alternate bid code</t>
  </si>
  <si>
    <t>Alternate Bid Description</t>
  </si>
  <si>
    <t>Alternate No. 1</t>
  </si>
  <si>
    <t>Alternate No. 2</t>
  </si>
  <si>
    <t>Alternate No. 3</t>
  </si>
  <si>
    <t>Alternate No. 4</t>
  </si>
  <si>
    <t>Schwab - CAMBRIDGE, MA</t>
  </si>
  <si>
    <t>New England Construction</t>
  </si>
  <si>
    <t>General Requirements</t>
  </si>
  <si>
    <t>Included</t>
  </si>
  <si>
    <t>By Landlord</t>
  </si>
  <si>
    <t>Not applicable</t>
  </si>
  <si>
    <t>Not Applicabe</t>
  </si>
  <si>
    <t>By Owner</t>
  </si>
  <si>
    <t>See attached bid clarifications</t>
  </si>
  <si>
    <t>F&amp;I automatic door opener</t>
  </si>
  <si>
    <t>Hydration station in lieu of standard</t>
  </si>
  <si>
    <t>Grinding of floors if required</t>
  </si>
  <si>
    <t>Cost per square foot.  Qty isTBD after demo.</t>
  </si>
  <si>
    <t>GPR scanning of precast slab (1st floor)</t>
  </si>
  <si>
    <t>Custom Stained Doors</t>
  </si>
  <si>
    <t>Adds 2 weeks lead time</t>
  </si>
  <si>
    <t>Roofing</t>
  </si>
  <si>
    <t>Not Applicable</t>
  </si>
  <si>
    <t>ALLOWANCE</t>
  </si>
  <si>
    <t>Included in LVT/Resilient</t>
  </si>
  <si>
    <t>Elevator Allowance</t>
  </si>
  <si>
    <t>ADA signage,toilet accessores, tack boards</t>
  </si>
  <si>
    <t>Includes Structured Cabling</t>
  </si>
  <si>
    <t>installation</t>
  </si>
  <si>
    <t>Rough carp infill of low floor area</t>
  </si>
  <si>
    <t>Install of owner furnished millwork</t>
  </si>
  <si>
    <t>misc access doors &amp; 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</si>
</sst>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sz val="9"/>
      <color indexed="10"/>
      <name val="Arial"/>
      <family val="2"/>
    </font>
    <font>
      <u/>
      <sz val="9"/>
      <color indexed="10"/>
      <name val="Arial"/>
      <family val="2"/>
    </font>
    <font>
      <b/>
      <u/>
      <sz val="9"/>
      <color indexed="10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8" fontId="3" fillId="0" borderId="0" xfId="0" applyNumberFormat="1" applyFont="1"/>
    <xf numFmtId="8" fontId="5" fillId="0" borderId="0" xfId="0" applyNumberFormat="1" applyFont="1"/>
    <xf numFmtId="0" fontId="0" fillId="0" borderId="0" xfId="0" applyAlignment="1">
      <alignment horizontal="center"/>
    </xf>
    <xf numFmtId="0" fontId="5" fillId="0" borderId="1" xfId="0" applyFont="1" applyBorder="1"/>
    <xf numFmtId="0" fontId="0" fillId="0" borderId="2" xfId="0" applyBorder="1" applyAlignment="1">
      <alignment horizontal="center"/>
    </xf>
    <xf numFmtId="0" fontId="5" fillId="0" borderId="0" xfId="0" applyFont="1" applyAlignment="1">
      <alignment horizontal="left" indent="3"/>
    </xf>
    <xf numFmtId="44" fontId="2" fillId="0" borderId="0" xfId="0" applyNumberFormat="1" applyFont="1"/>
    <xf numFmtId="44" fontId="2" fillId="0" borderId="3" xfId="0" applyNumberFormat="1" applyFont="1" applyBorder="1" applyAlignment="1">
      <alignment horizontal="center"/>
    </xf>
    <xf numFmtId="44" fontId="0" fillId="0" borderId="0" xfId="0" applyNumberFormat="1"/>
    <xf numFmtId="4" fontId="2" fillId="0" borderId="0" xfId="0" applyNumberFormat="1" applyFont="1"/>
    <xf numFmtId="4" fontId="5" fillId="0" borderId="0" xfId="0" applyNumberFormat="1" applyFont="1"/>
    <xf numFmtId="44" fontId="2" fillId="0" borderId="4" xfId="0" applyNumberFormat="1" applyFont="1" applyBorder="1"/>
    <xf numFmtId="44" fontId="5" fillId="0" borderId="5" xfId="0" applyNumberFormat="1" applyFont="1" applyBorder="1"/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2" borderId="3" xfId="0" applyFont="1" applyFill="1" applyBorder="1"/>
    <xf numFmtId="0" fontId="0" fillId="3" borderId="3" xfId="0" applyFill="1" applyBorder="1" applyAlignment="1">
      <alignment horizontal="center"/>
    </xf>
    <xf numFmtId="0" fontId="5" fillId="3" borderId="6" xfId="0" applyFont="1" applyFill="1" applyBorder="1"/>
    <xf numFmtId="44" fontId="2" fillId="3" borderId="3" xfId="0" applyNumberFormat="1" applyFont="1" applyFill="1" applyBorder="1"/>
    <xf numFmtId="0" fontId="5" fillId="3" borderId="6" xfId="0" applyFont="1" applyFill="1" applyBorder="1" applyAlignment="1">
      <alignment horizontal="center"/>
    </xf>
    <xf numFmtId="44" fontId="2" fillId="3" borderId="3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5" fillId="4" borderId="0" xfId="0" applyFont="1" applyFill="1"/>
    <xf numFmtId="0" fontId="3" fillId="0" borderId="2" xfId="0" applyFont="1" applyBorder="1" applyAlignment="1">
      <alignment horizontal="center"/>
    </xf>
    <xf numFmtId="0" fontId="3" fillId="0" borderId="7" xfId="0" applyFont="1" applyBorder="1"/>
    <xf numFmtId="0" fontId="5" fillId="0" borderId="7" xfId="0" applyFont="1" applyBorder="1" applyAlignment="1">
      <alignment horizontal="left" indent="1"/>
    </xf>
    <xf numFmtId="0" fontId="5" fillId="0" borderId="7" xfId="0" applyFont="1" applyBorder="1"/>
    <xf numFmtId="44" fontId="4" fillId="3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/>
    <xf numFmtId="0" fontId="2" fillId="3" borderId="0" xfId="0" applyFont="1" applyFill="1"/>
    <xf numFmtId="4" fontId="2" fillId="3" borderId="0" xfId="0" applyNumberFormat="1" applyFont="1" applyFill="1"/>
    <xf numFmtId="0" fontId="3" fillId="3" borderId="7" xfId="0" applyFont="1" applyFill="1" applyBorder="1" applyAlignment="1">
      <alignment horizontal="left" indent="1"/>
    </xf>
    <xf numFmtId="0" fontId="3" fillId="0" borderId="7" xfId="0" applyFont="1" applyBorder="1" applyAlignment="1">
      <alignment horizontal="left"/>
    </xf>
    <xf numFmtId="0" fontId="3" fillId="5" borderId="7" xfId="0" applyFont="1" applyFill="1" applyBorder="1" applyAlignment="1">
      <alignment horizontal="right" indent="2"/>
    </xf>
    <xf numFmtId="0" fontId="2" fillId="3" borderId="7" xfId="0" applyFont="1" applyFill="1" applyBorder="1"/>
    <xf numFmtId="0" fontId="3" fillId="5" borderId="7" xfId="0" applyFont="1" applyFill="1" applyBorder="1" applyAlignment="1">
      <alignment horizontal="right"/>
    </xf>
    <xf numFmtId="0" fontId="3" fillId="5" borderId="8" xfId="0" applyFont="1" applyFill="1" applyBorder="1" applyAlignment="1">
      <alignment horizontal="right"/>
    </xf>
    <xf numFmtId="44" fontId="2" fillId="0" borderId="10" xfId="0" applyNumberFormat="1" applyFont="1" applyBorder="1"/>
    <xf numFmtId="0" fontId="2" fillId="3" borderId="9" xfId="0" applyFont="1" applyFill="1" applyBorder="1"/>
    <xf numFmtId="44" fontId="4" fillId="0" borderId="12" xfId="0" applyNumberFormat="1" applyFont="1" applyBorder="1" applyAlignment="1">
      <alignment horizontal="center"/>
    </xf>
    <xf numFmtId="44" fontId="2" fillId="0" borderId="12" xfId="0" applyNumberFormat="1" applyFont="1" applyBorder="1"/>
    <xf numFmtId="0" fontId="2" fillId="3" borderId="6" xfId="0" applyFont="1" applyFill="1" applyBorder="1"/>
    <xf numFmtId="4" fontId="2" fillId="3" borderId="6" xfId="0" applyNumberFormat="1" applyFont="1" applyFill="1" applyBorder="1"/>
    <xf numFmtId="0" fontId="5" fillId="0" borderId="0" xfId="0" applyFont="1" applyAlignment="1">
      <alignment horizontal="left" indent="1"/>
    </xf>
    <xf numFmtId="0" fontId="3" fillId="3" borderId="7" xfId="0" applyFont="1" applyFill="1" applyBorder="1" applyAlignment="1">
      <alignment horizontal="right" indent="1"/>
    </xf>
    <xf numFmtId="0" fontId="5" fillId="0" borderId="9" xfId="0" applyFont="1" applyBorder="1" applyAlignment="1">
      <alignment horizontal="left" indent="1"/>
    </xf>
    <xf numFmtId="0" fontId="3" fillId="0" borderId="0" xfId="0" applyFont="1" applyAlignment="1">
      <alignment horizontal="right"/>
    </xf>
    <xf numFmtId="44" fontId="2" fillId="0" borderId="13" xfId="0" applyNumberFormat="1" applyFont="1" applyBorder="1"/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44" fontId="2" fillId="0" borderId="3" xfId="0" applyNumberFormat="1" applyFont="1" applyBorder="1"/>
    <xf numFmtId="0" fontId="9" fillId="6" borderId="0" xfId="0" applyFont="1" applyFill="1"/>
    <xf numFmtId="0" fontId="11" fillId="6" borderId="0" xfId="0" applyFont="1" applyFill="1"/>
    <xf numFmtId="0" fontId="2" fillId="6" borderId="4" xfId="0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6" borderId="3" xfId="0" applyFont="1" applyFill="1" applyBorder="1" applyProtection="1">
      <protection locked="0"/>
    </xf>
    <xf numFmtId="44" fontId="2" fillId="3" borderId="10" xfId="0" applyNumberFormat="1" applyFont="1" applyFill="1" applyBorder="1"/>
    <xf numFmtId="44" fontId="2" fillId="3" borderId="13" xfId="0" applyNumberFormat="1" applyFont="1" applyFill="1" applyBorder="1"/>
    <xf numFmtId="44" fontId="2" fillId="3" borderId="9" xfId="0" applyNumberFormat="1" applyFont="1" applyFill="1" applyBorder="1"/>
    <xf numFmtId="44" fontId="2" fillId="3" borderId="14" xfId="0" applyNumberFormat="1" applyFont="1" applyFill="1" applyBorder="1"/>
    <xf numFmtId="4" fontId="2" fillId="3" borderId="9" xfId="0" applyNumberFormat="1" applyFont="1" applyFill="1" applyBorder="1"/>
    <xf numFmtId="0" fontId="2" fillId="3" borderId="14" xfId="0" applyFont="1" applyFill="1" applyBorder="1"/>
    <xf numFmtId="4" fontId="2" fillId="3" borderId="14" xfId="0" applyNumberFormat="1" applyFont="1" applyFill="1" applyBorder="1"/>
    <xf numFmtId="0" fontId="2" fillId="3" borderId="18" xfId="0" applyFont="1" applyFill="1" applyBorder="1"/>
    <xf numFmtId="0" fontId="2" fillId="3" borderId="8" xfId="0" applyFont="1" applyFill="1" applyBorder="1"/>
    <xf numFmtId="0" fontId="3" fillId="0" borderId="11" xfId="0" applyFont="1" applyBorder="1"/>
    <xf numFmtId="0" fontId="5" fillId="0" borderId="11" xfId="0" applyFont="1" applyBorder="1" applyAlignment="1">
      <alignment horizontal="left" indent="1"/>
    </xf>
    <xf numFmtId="0" fontId="3" fillId="5" borderId="11" xfId="0" applyFont="1" applyFill="1" applyBorder="1" applyAlignment="1">
      <alignment horizontal="right" indent="1"/>
    </xf>
    <xf numFmtId="0" fontId="5" fillId="0" borderId="11" xfId="0" applyFont="1" applyBorder="1"/>
    <xf numFmtId="0" fontId="5" fillId="0" borderId="5" xfId="0" applyFont="1" applyBorder="1" applyAlignment="1">
      <alignment horizontal="left" indent="1"/>
    </xf>
    <xf numFmtId="0" fontId="3" fillId="5" borderId="5" xfId="0" applyFont="1" applyFill="1" applyBorder="1" applyAlignment="1">
      <alignment horizontal="right" indent="1"/>
    </xf>
    <xf numFmtId="0" fontId="2" fillId="3" borderId="2" xfId="0" applyFont="1" applyFill="1" applyBorder="1"/>
    <xf numFmtId="0" fontId="3" fillId="3" borderId="2" xfId="0" applyFont="1" applyFill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3" borderId="0" xfId="0" applyNumberFormat="1" applyFont="1" applyFill="1" applyAlignment="1">
      <alignment horizontal="center"/>
    </xf>
    <xf numFmtId="44" fontId="2" fillId="3" borderId="0" xfId="0" applyNumberFormat="1" applyFont="1" applyFill="1"/>
    <xf numFmtId="0" fontId="3" fillId="3" borderId="2" xfId="0" applyFont="1" applyFill="1" applyBorder="1"/>
    <xf numFmtId="44" fontId="2" fillId="0" borderId="19" xfId="0" applyNumberFormat="1" applyFont="1" applyBorder="1"/>
    <xf numFmtId="0" fontId="5" fillId="3" borderId="2" xfId="0" applyFont="1" applyFill="1" applyBorder="1" applyAlignment="1">
      <alignment horizontal="left" indent="1"/>
    </xf>
    <xf numFmtId="4" fontId="2" fillId="3" borderId="2" xfId="0" applyNumberFormat="1" applyFont="1" applyFill="1" applyBorder="1"/>
    <xf numFmtId="44" fontId="2" fillId="3" borderId="12" xfId="0" applyNumberFormat="1" applyFont="1" applyFill="1" applyBorder="1"/>
    <xf numFmtId="4" fontId="2" fillId="3" borderId="18" xfId="0" applyNumberFormat="1" applyFont="1" applyFill="1" applyBorder="1"/>
    <xf numFmtId="44" fontId="2" fillId="0" borderId="1" xfId="0" applyNumberFormat="1" applyFont="1" applyBorder="1"/>
    <xf numFmtId="4" fontId="2" fillId="3" borderId="8" xfId="0" applyNumberFormat="1" applyFont="1" applyFill="1" applyBorder="1"/>
    <xf numFmtId="0" fontId="3" fillId="3" borderId="2" xfId="0" applyFont="1" applyFill="1" applyBorder="1" applyAlignment="1">
      <alignment horizontal="left" indent="1"/>
    </xf>
    <xf numFmtId="44" fontId="4" fillId="0" borderId="19" xfId="0" applyNumberFormat="1" applyFont="1" applyBorder="1"/>
    <xf numFmtId="0" fontId="5" fillId="3" borderId="2" xfId="0" applyFont="1" applyFill="1" applyBorder="1"/>
    <xf numFmtId="0" fontId="3" fillId="3" borderId="18" xfId="0" applyFont="1" applyFill="1" applyBorder="1" applyAlignment="1">
      <alignment horizontal="left" indent="1"/>
    </xf>
    <xf numFmtId="4" fontId="3" fillId="3" borderId="9" xfId="0" applyNumberFormat="1" applyFont="1" applyFill="1" applyBorder="1"/>
    <xf numFmtId="4" fontId="3" fillId="3" borderId="14" xfId="0" applyNumberFormat="1" applyFont="1" applyFill="1" applyBorder="1"/>
    <xf numFmtId="4" fontId="3" fillId="3" borderId="6" xfId="0" applyNumberFormat="1" applyFont="1" applyFill="1" applyBorder="1"/>
    <xf numFmtId="44" fontId="4" fillId="0" borderId="10" xfId="0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right"/>
    </xf>
    <xf numFmtId="4" fontId="2" fillId="3" borderId="21" xfId="0" applyNumberFormat="1" applyFont="1" applyFill="1" applyBorder="1"/>
    <xf numFmtId="0" fontId="3" fillId="2" borderId="2" xfId="0" applyFont="1" applyFill="1" applyBorder="1" applyAlignment="1">
      <alignment horizontal="right"/>
    </xf>
    <xf numFmtId="0" fontId="2" fillId="2" borderId="6" xfId="0" applyFont="1" applyFill="1" applyBorder="1"/>
    <xf numFmtId="4" fontId="2" fillId="2" borderId="6" xfId="0" applyNumberFormat="1" applyFont="1" applyFill="1" applyBorder="1"/>
    <xf numFmtId="44" fontId="2" fillId="3" borderId="6" xfId="0" applyNumberFormat="1" applyFont="1" applyFill="1" applyBorder="1"/>
    <xf numFmtId="44" fontId="2" fillId="0" borderId="2" xfId="0" applyNumberFormat="1" applyFont="1" applyBorder="1"/>
    <xf numFmtId="44" fontId="2" fillId="0" borderId="18" xfId="0" applyNumberFormat="1" applyFont="1" applyBorder="1"/>
    <xf numFmtId="4" fontId="2" fillId="7" borderId="14" xfId="0" applyNumberFormat="1" applyFont="1" applyFill="1" applyBorder="1"/>
    <xf numFmtId="44" fontId="4" fillId="3" borderId="0" xfId="0" applyNumberFormat="1" applyFont="1" applyFill="1"/>
    <xf numFmtId="44" fontId="2" fillId="3" borderId="22" xfId="0" applyNumberFormat="1" applyFont="1" applyFill="1" applyBorder="1"/>
    <xf numFmtId="44" fontId="4" fillId="3" borderId="14" xfId="0" applyNumberFormat="1" applyFont="1" applyFill="1" applyBorder="1"/>
    <xf numFmtId="0" fontId="2" fillId="7" borderId="12" xfId="0" applyFont="1" applyFill="1" applyBorder="1"/>
    <xf numFmtId="0" fontId="2" fillId="7" borderId="10" xfId="0" applyFont="1" applyFill="1" applyBorder="1"/>
    <xf numFmtId="0" fontId="2" fillId="7" borderId="13" xfId="0" applyFont="1" applyFill="1" applyBorder="1"/>
    <xf numFmtId="0" fontId="2" fillId="7" borderId="1" xfId="0" applyFont="1" applyFill="1" applyBorder="1"/>
    <xf numFmtId="0" fontId="3" fillId="7" borderId="12" xfId="0" applyFont="1" applyFill="1" applyBorder="1"/>
    <xf numFmtId="8" fontId="3" fillId="7" borderId="10" xfId="0" applyNumberFormat="1" applyFont="1" applyFill="1" applyBorder="1"/>
    <xf numFmtId="0" fontId="0" fillId="6" borderId="3" xfId="0" applyFill="1" applyBorder="1" applyProtection="1">
      <protection locked="0"/>
    </xf>
    <xf numFmtId="44" fontId="0" fillId="6" borderId="3" xfId="0" applyNumberFormat="1" applyFill="1" applyBorder="1" applyProtection="1">
      <protection locked="0"/>
    </xf>
    <xf numFmtId="44" fontId="2" fillId="6" borderId="4" xfId="0" applyNumberFormat="1" applyFont="1" applyFill="1" applyBorder="1" applyProtection="1">
      <protection locked="0"/>
    </xf>
    <xf numFmtId="44" fontId="2" fillId="6" borderId="3" xfId="0" applyNumberFormat="1" applyFont="1" applyFill="1" applyBorder="1" applyProtection="1">
      <protection locked="0"/>
    </xf>
    <xf numFmtId="44" fontId="2" fillId="0" borderId="0" xfId="0" applyNumberFormat="1" applyFont="1" applyAlignment="1">
      <alignment horizontal="right"/>
    </xf>
    <xf numFmtId="44" fontId="2" fillId="6" borderId="4" xfId="1" applyFont="1" applyFill="1" applyBorder="1" applyProtection="1">
      <protection locked="0"/>
    </xf>
    <xf numFmtId="0" fontId="2" fillId="6" borderId="0" xfId="0" applyFont="1" applyFill="1" applyProtection="1">
      <protection locked="0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4" fillId="0" borderId="4" xfId="0" applyFont="1" applyBorder="1" applyAlignment="1">
      <alignment horizontal="center"/>
    </xf>
    <xf numFmtId="4" fontId="4" fillId="0" borderId="18" xfId="0" applyNumberFormat="1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4" fontId="4" fillId="3" borderId="0" xfId="0" applyNumberFormat="1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4" fontId="4" fillId="3" borderId="20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4" fontId="4" fillId="3" borderId="14" xfId="0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right" indent="1"/>
    </xf>
    <xf numFmtId="0" fontId="5" fillId="0" borderId="2" xfId="0" applyFont="1" applyBorder="1" applyAlignment="1">
      <alignment horizontal="center"/>
    </xf>
    <xf numFmtId="0" fontId="5" fillId="6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99"/>
  <sheetViews>
    <sheetView tabSelected="1" topLeftCell="A136" zoomScaleNormal="100" workbookViewId="0">
      <selection activeCell="D28" sqref="D28"/>
    </sheetView>
  </sheetViews>
  <sheetFormatPr defaultColWidth="9.140625" defaultRowHeight="12" x14ac:dyDescent="0.2"/>
  <cols>
    <col min="1" max="1" width="3.140625" style="1" customWidth="1"/>
    <col min="2" max="2" width="46.7109375" style="1" customWidth="1"/>
    <col min="3" max="3" width="12.7109375" style="1" customWidth="1"/>
    <col min="4" max="4" width="12.7109375" style="14" customWidth="1"/>
    <col min="5" max="5" width="15.7109375" style="11" customWidth="1"/>
    <col min="6" max="6" width="34.28515625" style="1" customWidth="1"/>
    <col min="7" max="7" width="11.28515625" style="1" customWidth="1"/>
    <col min="8" max="16384" width="9.140625" style="1"/>
  </cols>
  <sheetData>
    <row r="2" spans="2:6" ht="12.75" x14ac:dyDescent="0.2">
      <c r="B2" s="143" t="s">
        <v>0</v>
      </c>
      <c r="C2" s="144"/>
      <c r="D2" s="144"/>
      <c r="E2" s="144"/>
    </row>
    <row r="4" spans="2:6" x14ac:dyDescent="0.2">
      <c r="B4" s="58" t="s">
        <v>1</v>
      </c>
    </row>
    <row r="5" spans="2:6" x14ac:dyDescent="0.2">
      <c r="B5" s="57" t="s">
        <v>2</v>
      </c>
    </row>
    <row r="6" spans="2:6" x14ac:dyDescent="0.2">
      <c r="B6" s="57" t="s">
        <v>3</v>
      </c>
    </row>
    <row r="7" spans="2:6" x14ac:dyDescent="0.2">
      <c r="B7" s="57" t="s">
        <v>4</v>
      </c>
    </row>
    <row r="8" spans="2:6" x14ac:dyDescent="0.2">
      <c r="B8" s="57" t="s">
        <v>5</v>
      </c>
    </row>
    <row r="10" spans="2:6" ht="12.75" x14ac:dyDescent="0.2">
      <c r="B10" s="123" t="s">
        <v>161</v>
      </c>
      <c r="C10" s="124" t="s">
        <v>6</v>
      </c>
      <c r="D10" s="125"/>
      <c r="E10" s="125"/>
    </row>
    <row r="11" spans="2:6" ht="12.75" x14ac:dyDescent="0.2">
      <c r="B11" s="123" t="s">
        <v>162</v>
      </c>
      <c r="C11" s="126" t="s">
        <v>7</v>
      </c>
      <c r="D11" s="127"/>
      <c r="E11" s="127"/>
    </row>
    <row r="12" spans="2:6" x14ac:dyDescent="0.2">
      <c r="B12" s="28" t="s">
        <v>8</v>
      </c>
      <c r="C12" s="128" t="s">
        <v>9</v>
      </c>
      <c r="D12" s="129" t="s">
        <v>10</v>
      </c>
      <c r="E12" s="80" t="s">
        <v>11</v>
      </c>
      <c r="F12" s="44" t="s">
        <v>12</v>
      </c>
    </row>
    <row r="13" spans="2:6" x14ac:dyDescent="0.2">
      <c r="B13" s="79"/>
      <c r="C13" s="130"/>
      <c r="D13" s="131"/>
      <c r="E13" s="81"/>
      <c r="F13" s="32"/>
    </row>
    <row r="14" spans="2:6" x14ac:dyDescent="0.2">
      <c r="B14" s="29" t="s">
        <v>13</v>
      </c>
      <c r="C14" s="132"/>
      <c r="D14" s="131"/>
      <c r="E14" s="82"/>
      <c r="F14" s="64"/>
    </row>
    <row r="15" spans="2:6" x14ac:dyDescent="0.2">
      <c r="B15" s="73" t="s">
        <v>14</v>
      </c>
      <c r="C15" s="59">
        <v>560</v>
      </c>
      <c r="D15" s="122">
        <v>120</v>
      </c>
      <c r="E15" s="105">
        <f>SUM(C15*D15)</f>
        <v>67200</v>
      </c>
      <c r="F15" s="59"/>
    </row>
    <row r="16" spans="2:6" x14ac:dyDescent="0.2">
      <c r="B16" s="73" t="s">
        <v>15</v>
      </c>
      <c r="C16" s="59">
        <v>182</v>
      </c>
      <c r="D16" s="122">
        <v>115</v>
      </c>
      <c r="E16" s="105">
        <f t="shared" ref="E16:E24" si="0">SUM(C16*D16)</f>
        <v>20930</v>
      </c>
      <c r="F16" s="59"/>
    </row>
    <row r="17" spans="2:6" x14ac:dyDescent="0.2">
      <c r="B17" s="73" t="s">
        <v>16</v>
      </c>
      <c r="C17" s="59">
        <v>1</v>
      </c>
      <c r="D17" s="122">
        <v>17225</v>
      </c>
      <c r="E17" s="105">
        <f t="shared" si="0"/>
        <v>17225</v>
      </c>
      <c r="F17" s="59"/>
    </row>
    <row r="18" spans="2:6" x14ac:dyDescent="0.2">
      <c r="B18" s="73" t="s">
        <v>17</v>
      </c>
      <c r="C18" s="59">
        <v>1</v>
      </c>
      <c r="D18" s="122">
        <v>11885</v>
      </c>
      <c r="E18" s="105">
        <f t="shared" si="0"/>
        <v>11885</v>
      </c>
      <c r="F18" s="59" t="s">
        <v>163</v>
      </c>
    </row>
    <row r="19" spans="2:6" x14ac:dyDescent="0.2">
      <c r="B19" s="73" t="s">
        <v>18</v>
      </c>
      <c r="C19" s="59">
        <v>1</v>
      </c>
      <c r="D19" s="122">
        <v>19891</v>
      </c>
      <c r="E19" s="105">
        <f t="shared" si="0"/>
        <v>19891</v>
      </c>
      <c r="F19" s="59"/>
    </row>
    <row r="20" spans="2:6" x14ac:dyDescent="0.2">
      <c r="B20" s="73" t="s">
        <v>19</v>
      </c>
      <c r="C20" s="59"/>
      <c r="D20" s="122"/>
      <c r="E20" s="105">
        <f t="shared" si="0"/>
        <v>0</v>
      </c>
      <c r="F20" s="59" t="s">
        <v>165</v>
      </c>
    </row>
    <row r="21" spans="2:6" x14ac:dyDescent="0.2">
      <c r="B21" s="73" t="s">
        <v>20</v>
      </c>
      <c r="C21" s="59">
        <v>1</v>
      </c>
      <c r="D21" s="122">
        <v>3300</v>
      </c>
      <c r="E21" s="105">
        <f t="shared" si="0"/>
        <v>3300</v>
      </c>
      <c r="F21" s="59"/>
    </row>
    <row r="22" spans="2:6" x14ac:dyDescent="0.2">
      <c r="B22" s="73" t="s">
        <v>21</v>
      </c>
      <c r="C22" s="59">
        <v>1</v>
      </c>
      <c r="D22" s="122">
        <v>10920</v>
      </c>
      <c r="E22" s="105">
        <f t="shared" si="0"/>
        <v>10920</v>
      </c>
      <c r="F22" s="59"/>
    </row>
    <row r="23" spans="2:6" x14ac:dyDescent="0.2">
      <c r="B23" s="73" t="s">
        <v>22</v>
      </c>
      <c r="C23" s="59">
        <v>1</v>
      </c>
      <c r="D23" s="122">
        <v>4650</v>
      </c>
      <c r="E23" s="105">
        <f t="shared" si="0"/>
        <v>4650</v>
      </c>
      <c r="F23" s="59"/>
    </row>
    <row r="24" spans="2:6" ht="12.75" thickBot="1" x14ac:dyDescent="0.25">
      <c r="B24" s="73" t="s">
        <v>23</v>
      </c>
      <c r="C24" s="59">
        <v>1</v>
      </c>
      <c r="D24" s="122">
        <v>4730</v>
      </c>
      <c r="E24" s="106">
        <f t="shared" si="0"/>
        <v>4730</v>
      </c>
      <c r="F24" s="59"/>
    </row>
    <row r="25" spans="2:6" ht="12.75" thickBot="1" x14ac:dyDescent="0.25">
      <c r="B25" s="74" t="s">
        <v>24</v>
      </c>
      <c r="C25" s="43"/>
      <c r="D25" s="67"/>
      <c r="E25" s="84">
        <f>SUM(E15:E24)</f>
        <v>160731</v>
      </c>
      <c r="F25" s="59"/>
    </row>
    <row r="26" spans="2:6" ht="12.75" thickBot="1" x14ac:dyDescent="0.25">
      <c r="B26" s="83"/>
      <c r="C26" s="68"/>
      <c r="D26" s="107"/>
      <c r="E26" s="82"/>
      <c r="F26" s="111"/>
    </row>
    <row r="27" spans="2:6" ht="12.75" thickBot="1" x14ac:dyDescent="0.25">
      <c r="B27" s="74" t="s">
        <v>25</v>
      </c>
      <c r="C27" s="59">
        <v>1</v>
      </c>
      <c r="D27" s="122">
        <v>51000</v>
      </c>
      <c r="E27" s="84">
        <f>SUM(C27*D27)</f>
        <v>51000</v>
      </c>
      <c r="F27" s="59"/>
    </row>
    <row r="28" spans="2:6" ht="12.75" thickBot="1" x14ac:dyDescent="0.25">
      <c r="B28" s="74" t="s">
        <v>26</v>
      </c>
      <c r="C28" s="59">
        <v>1</v>
      </c>
      <c r="D28" s="122">
        <v>1500</v>
      </c>
      <c r="E28" s="84">
        <f>SUM(C28*D28)</f>
        <v>1500</v>
      </c>
      <c r="F28" s="59"/>
    </row>
    <row r="29" spans="2:6" ht="12.75" thickBot="1" x14ac:dyDescent="0.25">
      <c r="B29" s="74" t="s">
        <v>27</v>
      </c>
      <c r="C29" s="59">
        <v>1</v>
      </c>
      <c r="D29" s="122">
        <v>10000</v>
      </c>
      <c r="E29" s="84">
        <f t="shared" ref="E29:E34" si="1">SUM(C29*D29)</f>
        <v>10000</v>
      </c>
      <c r="F29" s="59"/>
    </row>
    <row r="30" spans="2:6" ht="12.75" thickBot="1" x14ac:dyDescent="0.25">
      <c r="B30" s="74" t="s">
        <v>28</v>
      </c>
      <c r="C30" s="59">
        <v>1</v>
      </c>
      <c r="D30" s="122">
        <v>869</v>
      </c>
      <c r="E30" s="84">
        <f t="shared" si="1"/>
        <v>869</v>
      </c>
      <c r="F30" s="59"/>
    </row>
    <row r="31" spans="2:6" ht="12.75" thickBot="1" x14ac:dyDescent="0.25">
      <c r="B31" s="74" t="s">
        <v>29</v>
      </c>
      <c r="C31" s="59">
        <v>1</v>
      </c>
      <c r="D31" s="122">
        <v>13500</v>
      </c>
      <c r="E31" s="84">
        <f t="shared" si="1"/>
        <v>13500</v>
      </c>
      <c r="F31" s="59"/>
    </row>
    <row r="32" spans="2:6" ht="12.75" thickBot="1" x14ac:dyDescent="0.25">
      <c r="B32" s="74" t="s">
        <v>30</v>
      </c>
      <c r="C32" s="59">
        <v>1</v>
      </c>
      <c r="D32" s="122">
        <v>3000</v>
      </c>
      <c r="E32" s="84">
        <f t="shared" si="1"/>
        <v>3000</v>
      </c>
      <c r="F32" s="59" t="s">
        <v>174</v>
      </c>
    </row>
    <row r="33" spans="2:9" ht="12.75" thickBot="1" x14ac:dyDescent="0.25">
      <c r="B33" s="74" t="s">
        <v>31</v>
      </c>
      <c r="C33" s="59"/>
      <c r="D33" s="122"/>
      <c r="E33" s="84">
        <f t="shared" si="1"/>
        <v>0</v>
      </c>
      <c r="F33" s="59" t="s">
        <v>166</v>
      </c>
    </row>
    <row r="34" spans="2:9" ht="12.75" thickBot="1" x14ac:dyDescent="0.25">
      <c r="B34" s="74" t="s">
        <v>32</v>
      </c>
      <c r="C34" s="59"/>
      <c r="D34" s="122"/>
      <c r="E34" s="84">
        <f t="shared" si="1"/>
        <v>0</v>
      </c>
      <c r="F34" s="59" t="s">
        <v>166</v>
      </c>
    </row>
    <row r="35" spans="2:9" x14ac:dyDescent="0.2">
      <c r="B35" s="83"/>
      <c r="C35" s="43"/>
      <c r="D35" s="67"/>
      <c r="E35" s="108"/>
      <c r="F35" s="112"/>
    </row>
    <row r="36" spans="2:9" x14ac:dyDescent="0.2">
      <c r="B36" s="29" t="s">
        <v>33</v>
      </c>
      <c r="C36" s="71"/>
      <c r="D36" s="69"/>
      <c r="E36" s="82"/>
      <c r="F36" s="113"/>
    </row>
    <row r="37" spans="2:9" x14ac:dyDescent="0.2">
      <c r="B37" s="73" t="s">
        <v>34</v>
      </c>
      <c r="C37" s="59">
        <v>1</v>
      </c>
      <c r="D37" s="122">
        <v>4800</v>
      </c>
      <c r="E37" s="56">
        <f>SUM(C37*D37)</f>
        <v>4800</v>
      </c>
      <c r="F37" s="59"/>
    </row>
    <row r="38" spans="2:9" x14ac:dyDescent="0.2">
      <c r="B38" s="73" t="s">
        <v>35</v>
      </c>
      <c r="C38" s="59">
        <v>1</v>
      </c>
      <c r="D38" s="122">
        <v>1100</v>
      </c>
      <c r="E38" s="56">
        <f>SUM(C38*D38)</f>
        <v>1100</v>
      </c>
      <c r="F38" s="59"/>
    </row>
    <row r="39" spans="2:9" x14ac:dyDescent="0.2">
      <c r="B39" s="73" t="s">
        <v>36</v>
      </c>
      <c r="C39" s="59">
        <v>1</v>
      </c>
      <c r="D39" s="122"/>
      <c r="E39" s="56">
        <f>SUM(C39*D39)</f>
        <v>0</v>
      </c>
      <c r="F39" s="59" t="s">
        <v>164</v>
      </c>
    </row>
    <row r="40" spans="2:9" x14ac:dyDescent="0.2">
      <c r="B40" s="73" t="s">
        <v>37</v>
      </c>
      <c r="C40" s="59">
        <v>1</v>
      </c>
      <c r="D40" s="122"/>
      <c r="E40" s="56">
        <f>SUM(C40*D40)</f>
        <v>0</v>
      </c>
      <c r="F40" s="59" t="s">
        <v>164</v>
      </c>
    </row>
    <row r="41" spans="2:9" x14ac:dyDescent="0.2">
      <c r="B41" s="73" t="s">
        <v>38</v>
      </c>
      <c r="C41" s="59">
        <v>1</v>
      </c>
      <c r="D41" s="122">
        <v>13265</v>
      </c>
      <c r="E41" s="56">
        <f>SUM(C41*D41)</f>
        <v>13265</v>
      </c>
      <c r="F41" s="59" t="s">
        <v>185</v>
      </c>
      <c r="I41" s="4"/>
    </row>
    <row r="42" spans="2:9" x14ac:dyDescent="0.2">
      <c r="B42" s="72" t="s">
        <v>39</v>
      </c>
      <c r="C42" s="78"/>
      <c r="D42" s="47"/>
      <c r="E42" s="82"/>
      <c r="F42" s="111"/>
    </row>
    <row r="43" spans="2:9" x14ac:dyDescent="0.2">
      <c r="B43" s="73" t="s">
        <v>40</v>
      </c>
      <c r="C43" s="59">
        <v>1</v>
      </c>
      <c r="D43" s="122">
        <v>25000</v>
      </c>
      <c r="E43" s="56">
        <f>SUM(C43*D43)</f>
        <v>25000</v>
      </c>
      <c r="F43" s="59"/>
      <c r="G43" s="1" t="s">
        <v>41</v>
      </c>
    </row>
    <row r="44" spans="2:9" x14ac:dyDescent="0.2">
      <c r="B44" s="73" t="s">
        <v>42</v>
      </c>
      <c r="C44" s="59"/>
      <c r="D44" s="122"/>
      <c r="E44" s="56">
        <f>SUM(C44*D44)</f>
        <v>0</v>
      </c>
      <c r="F44" s="59"/>
      <c r="H44" s="4"/>
    </row>
    <row r="45" spans="2:9" x14ac:dyDescent="0.2">
      <c r="B45" s="73" t="s">
        <v>43</v>
      </c>
      <c r="C45" s="59">
        <v>1</v>
      </c>
      <c r="D45" s="122">
        <v>2000</v>
      </c>
      <c r="E45" s="56">
        <f>SUM(C45*D45)</f>
        <v>2000</v>
      </c>
      <c r="F45" s="59"/>
      <c r="G45" s="4"/>
    </row>
    <row r="46" spans="2:9" ht="12.75" thickBot="1" x14ac:dyDescent="0.25">
      <c r="B46" s="73" t="s">
        <v>38</v>
      </c>
      <c r="C46" s="59">
        <v>1</v>
      </c>
      <c r="D46" s="122">
        <v>11194</v>
      </c>
      <c r="E46" s="56">
        <f>SUM(C46*D46)</f>
        <v>11194</v>
      </c>
      <c r="F46" s="59" t="s">
        <v>186</v>
      </c>
      <c r="H46" s="4"/>
    </row>
    <row r="47" spans="2:9" ht="12.75" thickBot="1" x14ac:dyDescent="0.25">
      <c r="B47" s="74" t="s">
        <v>44</v>
      </c>
      <c r="C47" s="70"/>
      <c r="D47" s="67"/>
      <c r="E47" s="84">
        <f>SUM(E37:E41,E43:E46)</f>
        <v>57359</v>
      </c>
      <c r="F47" s="59"/>
    </row>
    <row r="48" spans="2:9" x14ac:dyDescent="0.2">
      <c r="B48" s="36"/>
      <c r="C48" s="34"/>
      <c r="D48" s="35"/>
      <c r="E48" s="82"/>
      <c r="F48" s="112"/>
    </row>
    <row r="49" spans="2:8" x14ac:dyDescent="0.2">
      <c r="B49" s="72" t="s">
        <v>45</v>
      </c>
      <c r="C49" s="71"/>
      <c r="D49" s="69"/>
      <c r="E49" s="82"/>
      <c r="F49" s="113"/>
    </row>
    <row r="50" spans="2:8" x14ac:dyDescent="0.2">
      <c r="B50" s="75" t="s">
        <v>46</v>
      </c>
      <c r="C50" s="59">
        <v>1</v>
      </c>
      <c r="D50" s="122">
        <v>2000</v>
      </c>
      <c r="E50" s="56">
        <f>SUM(C50*D50)</f>
        <v>2000</v>
      </c>
      <c r="F50" s="59"/>
    </row>
    <row r="51" spans="2:8" x14ac:dyDescent="0.2">
      <c r="B51" s="75" t="s">
        <v>47</v>
      </c>
      <c r="C51" s="59"/>
      <c r="D51" s="122"/>
      <c r="E51" s="56">
        <f>SUM(C51*D51)</f>
        <v>0</v>
      </c>
      <c r="F51" s="59" t="s">
        <v>166</v>
      </c>
    </row>
    <row r="52" spans="2:8" ht="12.75" thickBot="1" x14ac:dyDescent="0.25">
      <c r="B52" s="75" t="s">
        <v>17</v>
      </c>
      <c r="C52" s="59">
        <v>1</v>
      </c>
      <c r="D52" s="122">
        <v>3800</v>
      </c>
      <c r="E52" s="56">
        <f>SUM(C52*D52)</f>
        <v>3800</v>
      </c>
      <c r="F52" s="59" t="s">
        <v>177</v>
      </c>
      <c r="H52" s="4"/>
    </row>
    <row r="53" spans="2:8" ht="12.75" thickBot="1" x14ac:dyDescent="0.25">
      <c r="B53" s="74" t="s">
        <v>48</v>
      </c>
      <c r="C53" s="70"/>
      <c r="D53" s="67"/>
      <c r="E53" s="84">
        <f>SUM(E50:E52)</f>
        <v>5800</v>
      </c>
      <c r="F53" s="59"/>
    </row>
    <row r="54" spans="2:8" x14ac:dyDescent="0.2">
      <c r="B54" s="49"/>
      <c r="C54" s="34"/>
      <c r="D54" s="35"/>
      <c r="E54" s="82"/>
      <c r="F54" s="112"/>
    </row>
    <row r="55" spans="2:8" x14ac:dyDescent="0.2">
      <c r="B55" s="72" t="s">
        <v>49</v>
      </c>
      <c r="C55" s="39"/>
      <c r="D55" s="34"/>
      <c r="E55" s="82"/>
      <c r="F55" s="114"/>
    </row>
    <row r="56" spans="2:8" x14ac:dyDescent="0.2">
      <c r="B56" s="72" t="s">
        <v>50</v>
      </c>
      <c r="C56" s="71"/>
      <c r="D56" s="68"/>
      <c r="E56" s="82"/>
      <c r="F56" s="113"/>
    </row>
    <row r="57" spans="2:8" x14ac:dyDescent="0.2">
      <c r="B57" s="73" t="s">
        <v>51</v>
      </c>
      <c r="C57" s="59">
        <v>1</v>
      </c>
      <c r="D57" s="122">
        <v>37710</v>
      </c>
      <c r="E57" s="56">
        <f>SUM(C57*D57)</f>
        <v>37710</v>
      </c>
      <c r="F57" s="59"/>
    </row>
    <row r="58" spans="2:8" x14ac:dyDescent="0.2">
      <c r="B58" s="73" t="s">
        <v>52</v>
      </c>
      <c r="C58" s="59"/>
      <c r="D58" s="122"/>
      <c r="E58" s="56">
        <f>SUM(C58*D58)</f>
        <v>0</v>
      </c>
      <c r="F58" s="59"/>
    </row>
    <row r="59" spans="2:8" x14ac:dyDescent="0.2">
      <c r="B59" s="73" t="s">
        <v>53</v>
      </c>
      <c r="C59" s="59"/>
      <c r="D59" s="122"/>
      <c r="E59" s="56">
        <f>SUM(C59*D59)</f>
        <v>0</v>
      </c>
      <c r="F59" s="59"/>
    </row>
    <row r="60" spans="2:8" x14ac:dyDescent="0.2">
      <c r="B60" s="76" t="s">
        <v>38</v>
      </c>
      <c r="C60" s="59">
        <v>1</v>
      </c>
      <c r="D60" s="122">
        <v>10650</v>
      </c>
      <c r="E60" s="56">
        <f>SUM(C60*D60)</f>
        <v>10650</v>
      </c>
      <c r="F60" s="59" t="s">
        <v>184</v>
      </c>
      <c r="H60" s="3"/>
    </row>
    <row r="61" spans="2:8" x14ac:dyDescent="0.2">
      <c r="B61" s="72" t="s">
        <v>54</v>
      </c>
      <c r="C61" s="78"/>
      <c r="D61" s="47"/>
      <c r="E61" s="82"/>
      <c r="F61" s="111"/>
    </row>
    <row r="62" spans="2:8" x14ac:dyDescent="0.2">
      <c r="B62" s="73" t="s">
        <v>55</v>
      </c>
      <c r="C62" s="59">
        <v>1</v>
      </c>
      <c r="D62" s="122">
        <v>750</v>
      </c>
      <c r="E62" s="56">
        <f>SUM(C62*D62)</f>
        <v>750</v>
      </c>
      <c r="F62" s="59"/>
    </row>
    <row r="63" spans="2:8" ht="12.75" thickBot="1" x14ac:dyDescent="0.25">
      <c r="B63" s="73" t="s">
        <v>38</v>
      </c>
      <c r="C63" s="59">
        <v>1</v>
      </c>
      <c r="D63" s="122">
        <v>2835</v>
      </c>
      <c r="E63" s="16">
        <f>SUM(C63*D63)</f>
        <v>2835</v>
      </c>
      <c r="F63" s="59" t="s">
        <v>187</v>
      </c>
      <c r="H63" s="3"/>
    </row>
    <row r="64" spans="2:8" ht="12.75" thickBot="1" x14ac:dyDescent="0.25">
      <c r="B64" s="77" t="s">
        <v>56</v>
      </c>
      <c r="C64" s="133"/>
      <c r="D64" s="134"/>
      <c r="E64" s="92">
        <f>SUM(E57:E60,E62:E63)</f>
        <v>51945</v>
      </c>
      <c r="F64" s="59"/>
    </row>
    <row r="65" spans="2:8" x14ac:dyDescent="0.2">
      <c r="B65" s="50"/>
      <c r="H65" s="3"/>
    </row>
    <row r="66" spans="2:8" x14ac:dyDescent="0.2">
      <c r="B66" s="48"/>
      <c r="H66" s="3"/>
    </row>
    <row r="67" spans="2:8" x14ac:dyDescent="0.2">
      <c r="B67" s="28" t="s">
        <v>8</v>
      </c>
      <c r="C67" s="135" t="s">
        <v>9</v>
      </c>
      <c r="D67" s="136" t="s">
        <v>10</v>
      </c>
      <c r="E67" s="44" t="s">
        <v>11</v>
      </c>
      <c r="F67" s="98" t="s">
        <v>12</v>
      </c>
      <c r="H67" s="3"/>
    </row>
    <row r="68" spans="2:8" x14ac:dyDescent="0.2">
      <c r="B68" s="85"/>
      <c r="C68" s="43"/>
      <c r="D68" s="67"/>
      <c r="E68" s="82"/>
      <c r="F68" s="112"/>
      <c r="H68" s="3"/>
    </row>
    <row r="69" spans="2:8" x14ac:dyDescent="0.2">
      <c r="B69" s="29" t="s">
        <v>57</v>
      </c>
      <c r="C69" s="132"/>
      <c r="D69" s="131"/>
      <c r="E69" s="82"/>
      <c r="F69" s="114"/>
    </row>
    <row r="70" spans="2:8" x14ac:dyDescent="0.2">
      <c r="B70" s="29" t="s">
        <v>58</v>
      </c>
      <c r="C70" s="137"/>
      <c r="D70" s="138"/>
      <c r="E70" s="66"/>
      <c r="F70" s="113"/>
    </row>
    <row r="71" spans="2:8" x14ac:dyDescent="0.2">
      <c r="B71" s="30" t="s">
        <v>59</v>
      </c>
      <c r="C71" s="59"/>
      <c r="D71" s="122"/>
      <c r="E71" s="52">
        <f>SUM(C71*D71)</f>
        <v>0</v>
      </c>
      <c r="F71" s="59" t="s">
        <v>178</v>
      </c>
      <c r="G71" s="3"/>
    </row>
    <row r="72" spans="2:8" x14ac:dyDescent="0.2">
      <c r="B72" s="30" t="s">
        <v>60</v>
      </c>
      <c r="C72" s="59"/>
      <c r="D72" s="122"/>
      <c r="E72" s="45">
        <f>SUM(C72*D72)</f>
        <v>0</v>
      </c>
      <c r="F72" s="59" t="s">
        <v>178</v>
      </c>
    </row>
    <row r="73" spans="2:8" x14ac:dyDescent="0.2">
      <c r="B73" s="30" t="s">
        <v>61</v>
      </c>
      <c r="C73" s="59">
        <v>1</v>
      </c>
      <c r="D73" s="122">
        <v>58045</v>
      </c>
      <c r="E73" s="45">
        <f>SUM(C73*D73)</f>
        <v>58045</v>
      </c>
      <c r="F73" s="59"/>
    </row>
    <row r="74" spans="2:8" x14ac:dyDescent="0.2">
      <c r="B74" s="30" t="s">
        <v>62</v>
      </c>
      <c r="C74" s="59">
        <v>1</v>
      </c>
      <c r="D74" s="122">
        <v>32000</v>
      </c>
      <c r="E74" s="42">
        <f>SUM(C74*D74)</f>
        <v>32000</v>
      </c>
      <c r="F74" s="59"/>
    </row>
    <row r="75" spans="2:8" x14ac:dyDescent="0.2">
      <c r="B75" s="37" t="s">
        <v>63</v>
      </c>
      <c r="C75" s="86"/>
      <c r="D75" s="47"/>
      <c r="E75" s="104"/>
      <c r="F75" s="111"/>
    </row>
    <row r="76" spans="2:8" x14ac:dyDescent="0.2">
      <c r="B76" s="30" t="s">
        <v>64</v>
      </c>
      <c r="C76" s="59"/>
      <c r="D76" s="122"/>
      <c r="E76" s="52">
        <f>SUM(C76*D76)</f>
        <v>0</v>
      </c>
      <c r="F76" s="59" t="s">
        <v>178</v>
      </c>
    </row>
    <row r="77" spans="2:8" x14ac:dyDescent="0.2">
      <c r="B77" s="30" t="s">
        <v>65</v>
      </c>
      <c r="C77" s="59"/>
      <c r="D77" s="122"/>
      <c r="E77" s="45">
        <f>SUM(C77*D77)</f>
        <v>0</v>
      </c>
      <c r="F77" s="59" t="s">
        <v>178</v>
      </c>
    </row>
    <row r="78" spans="2:8" ht="12.75" thickBot="1" x14ac:dyDescent="0.25">
      <c r="B78" s="30" t="s">
        <v>17</v>
      </c>
      <c r="C78" s="59"/>
      <c r="D78" s="122"/>
      <c r="E78" s="45">
        <f>SUM(C78*D78)</f>
        <v>0</v>
      </c>
      <c r="F78" s="59"/>
    </row>
    <row r="79" spans="2:8" ht="12.75" thickBot="1" x14ac:dyDescent="0.25">
      <c r="B79" s="38" t="s">
        <v>66</v>
      </c>
      <c r="C79" s="88"/>
      <c r="D79" s="67"/>
      <c r="E79" s="84">
        <f>SUM(E71:E74,E76:E78)</f>
        <v>90045</v>
      </c>
      <c r="F79" s="59"/>
    </row>
    <row r="80" spans="2:8" x14ac:dyDescent="0.2">
      <c r="B80" s="78"/>
      <c r="C80" s="34"/>
      <c r="D80" s="35"/>
      <c r="E80" s="108"/>
      <c r="F80" s="112"/>
    </row>
    <row r="81" spans="2:8" x14ac:dyDescent="0.2">
      <c r="B81" s="29" t="s">
        <v>67</v>
      </c>
      <c r="C81" s="90"/>
      <c r="D81" s="69"/>
      <c r="E81" s="66"/>
      <c r="F81" s="113"/>
    </row>
    <row r="82" spans="2:8" x14ac:dyDescent="0.2">
      <c r="B82" s="30" t="s">
        <v>68</v>
      </c>
      <c r="C82" s="59">
        <v>1</v>
      </c>
      <c r="D82" s="122">
        <v>122000</v>
      </c>
      <c r="E82" s="89">
        <f>SUM(C82*D82)</f>
        <v>122000</v>
      </c>
      <c r="F82" s="59"/>
      <c r="G82" s="3"/>
    </row>
    <row r="83" spans="2:8" x14ac:dyDescent="0.2">
      <c r="B83" s="30" t="s">
        <v>69</v>
      </c>
      <c r="C83" s="59">
        <v>1</v>
      </c>
      <c r="D83" s="122">
        <v>48000</v>
      </c>
      <c r="E83" s="42">
        <f>SUM(C83*D83)</f>
        <v>48000</v>
      </c>
      <c r="F83" s="59"/>
      <c r="G83" s="3"/>
    </row>
    <row r="84" spans="2:8" ht="12.75" thickBot="1" x14ac:dyDescent="0.25">
      <c r="B84" s="30" t="s">
        <v>38</v>
      </c>
      <c r="C84" s="59">
        <v>1</v>
      </c>
      <c r="D84" s="122">
        <v>6550</v>
      </c>
      <c r="E84" s="42">
        <f>SUM(C84*D84)</f>
        <v>6550</v>
      </c>
      <c r="F84" s="59"/>
      <c r="G84" s="3"/>
    </row>
    <row r="85" spans="2:8" ht="12.75" thickBot="1" x14ac:dyDescent="0.25">
      <c r="B85" s="40" t="s">
        <v>70</v>
      </c>
      <c r="C85" s="70"/>
      <c r="D85" s="43"/>
      <c r="E85" s="84">
        <f>SUM(E82:E84)</f>
        <v>176550</v>
      </c>
      <c r="F85" s="59"/>
      <c r="H85" s="3"/>
    </row>
    <row r="86" spans="2:8" ht="12.75" thickBot="1" x14ac:dyDescent="0.25">
      <c r="B86" s="78"/>
      <c r="C86" s="68"/>
      <c r="D86" s="68"/>
      <c r="E86" s="34"/>
      <c r="F86" s="115"/>
    </row>
    <row r="87" spans="2:8" ht="12.75" thickBot="1" x14ac:dyDescent="0.25">
      <c r="B87" s="40" t="s">
        <v>71</v>
      </c>
      <c r="C87" s="59">
        <v>1</v>
      </c>
      <c r="D87" s="122">
        <v>17725</v>
      </c>
      <c r="E87" s="84">
        <f>SUM(C87*D87)</f>
        <v>17725</v>
      </c>
      <c r="F87" s="59"/>
    </row>
    <row r="88" spans="2:8" x14ac:dyDescent="0.2">
      <c r="B88" s="37" t="s">
        <v>72</v>
      </c>
      <c r="C88" s="78"/>
      <c r="D88" s="46"/>
      <c r="E88" s="110"/>
      <c r="F88" s="111"/>
    </row>
    <row r="89" spans="2:8" x14ac:dyDescent="0.2">
      <c r="B89" s="30" t="s">
        <v>73</v>
      </c>
      <c r="C89" s="59">
        <v>1</v>
      </c>
      <c r="D89" s="122">
        <v>31750</v>
      </c>
      <c r="E89" s="89">
        <f>SUM(C89*D89)</f>
        <v>31750</v>
      </c>
      <c r="F89" s="59"/>
    </row>
    <row r="90" spans="2:8" x14ac:dyDescent="0.2">
      <c r="B90" s="30" t="s">
        <v>74</v>
      </c>
      <c r="C90" s="59">
        <v>1</v>
      </c>
      <c r="D90" s="122">
        <v>5000</v>
      </c>
      <c r="E90" s="42">
        <f>SUM(C90*D90)</f>
        <v>5000</v>
      </c>
      <c r="F90" s="59"/>
    </row>
    <row r="91" spans="2:8" x14ac:dyDescent="0.2">
      <c r="B91" s="30" t="s">
        <v>75</v>
      </c>
      <c r="C91" s="59"/>
      <c r="D91" s="122"/>
      <c r="E91" s="42">
        <f>SUM(C91*D91)</f>
        <v>0</v>
      </c>
      <c r="F91" s="59" t="s">
        <v>164</v>
      </c>
    </row>
    <row r="92" spans="2:8" ht="12.75" thickBot="1" x14ac:dyDescent="0.25">
      <c r="B92" s="30" t="s">
        <v>38</v>
      </c>
      <c r="C92" s="59"/>
      <c r="D92" s="122"/>
      <c r="E92" s="42">
        <f>SUM(C92*D92)</f>
        <v>0</v>
      </c>
      <c r="F92" s="59"/>
    </row>
    <row r="93" spans="2:8" ht="12.75" thickBot="1" x14ac:dyDescent="0.25">
      <c r="B93" s="40" t="s">
        <v>76</v>
      </c>
      <c r="C93" s="78"/>
      <c r="D93" s="46"/>
      <c r="E93" s="84">
        <f>SUM(E89:E92)</f>
        <v>36750</v>
      </c>
      <c r="F93" s="59"/>
    </row>
    <row r="94" spans="2:8" ht="12.75" thickBot="1" x14ac:dyDescent="0.25">
      <c r="B94" s="40" t="s">
        <v>77</v>
      </c>
      <c r="C94" s="59">
        <v>1</v>
      </c>
      <c r="D94" s="122">
        <v>5000</v>
      </c>
      <c r="E94" s="84">
        <f>SUM(C94*D94)</f>
        <v>5000</v>
      </c>
      <c r="F94" s="59" t="s">
        <v>181</v>
      </c>
    </row>
    <row r="95" spans="2:8" ht="12.75" thickBot="1" x14ac:dyDescent="0.25">
      <c r="B95" s="40" t="s">
        <v>78</v>
      </c>
      <c r="C95" s="59">
        <v>1</v>
      </c>
      <c r="D95" s="122">
        <v>28870</v>
      </c>
      <c r="E95" s="84">
        <f>SUM(C95*D95)</f>
        <v>28870</v>
      </c>
      <c r="F95" s="59"/>
    </row>
    <row r="96" spans="2:8" x14ac:dyDescent="0.2">
      <c r="B96" s="91"/>
      <c r="C96" s="34"/>
      <c r="D96" s="35"/>
      <c r="E96" s="108"/>
      <c r="F96" s="112"/>
    </row>
    <row r="97" spans="2:8" x14ac:dyDescent="0.2">
      <c r="B97" s="29" t="s">
        <v>79</v>
      </c>
      <c r="C97" s="71"/>
      <c r="D97" s="34"/>
      <c r="E97" s="82"/>
      <c r="F97" s="113"/>
    </row>
    <row r="98" spans="2:8" x14ac:dyDescent="0.2">
      <c r="B98" s="30" t="s">
        <v>79</v>
      </c>
      <c r="C98" s="59">
        <v>1</v>
      </c>
      <c r="D98" s="122">
        <v>18380</v>
      </c>
      <c r="E98" s="42">
        <f>SUM(C98*D98)</f>
        <v>18380</v>
      </c>
      <c r="F98" s="59"/>
      <c r="H98" s="3"/>
    </row>
    <row r="99" spans="2:8" x14ac:dyDescent="0.2">
      <c r="B99" s="30" t="s">
        <v>80</v>
      </c>
      <c r="C99" s="59"/>
      <c r="D99" s="122"/>
      <c r="E99" s="42">
        <f>SUM(C99*D99)</f>
        <v>0</v>
      </c>
      <c r="F99" s="59" t="s">
        <v>180</v>
      </c>
      <c r="G99" s="3"/>
    </row>
    <row r="100" spans="2:8" ht="12.75" thickBot="1" x14ac:dyDescent="0.25">
      <c r="B100" s="30" t="s">
        <v>81</v>
      </c>
      <c r="C100" s="59">
        <v>1</v>
      </c>
      <c r="D100" s="122">
        <v>3792</v>
      </c>
      <c r="E100" s="42">
        <f>SUM(C100*D100)</f>
        <v>3792</v>
      </c>
      <c r="F100" s="59" t="s">
        <v>179</v>
      </c>
      <c r="G100" s="3"/>
    </row>
    <row r="101" spans="2:8" ht="12.75" thickBot="1" x14ac:dyDescent="0.25">
      <c r="B101" s="40" t="s">
        <v>82</v>
      </c>
      <c r="C101" s="70"/>
      <c r="D101" s="67"/>
      <c r="E101" s="84">
        <f>SUM(E98:E100)</f>
        <v>22172</v>
      </c>
      <c r="F101" s="59"/>
    </row>
    <row r="102" spans="2:8" x14ac:dyDescent="0.2">
      <c r="B102" s="83"/>
      <c r="C102" s="34"/>
      <c r="D102" s="35"/>
      <c r="E102" s="109"/>
      <c r="F102" s="116"/>
    </row>
    <row r="103" spans="2:8" x14ac:dyDescent="0.2">
      <c r="B103" s="29" t="s">
        <v>83</v>
      </c>
      <c r="C103" s="71"/>
      <c r="D103" s="69"/>
      <c r="E103" s="66"/>
      <c r="F103" s="113"/>
    </row>
    <row r="104" spans="2:8" x14ac:dyDescent="0.2">
      <c r="B104" s="31" t="s">
        <v>84</v>
      </c>
      <c r="C104" s="59">
        <v>1</v>
      </c>
      <c r="D104" s="122">
        <v>34000</v>
      </c>
      <c r="E104" s="89">
        <f>SUM(C104*D104)</f>
        <v>34000</v>
      </c>
      <c r="F104" s="59"/>
    </row>
    <row r="105" spans="2:8" x14ac:dyDescent="0.2">
      <c r="B105" s="31" t="s">
        <v>85</v>
      </c>
      <c r="C105" s="59">
        <v>1</v>
      </c>
      <c r="D105" s="122">
        <v>2000</v>
      </c>
      <c r="E105" s="42">
        <f>SUM(C105*D105)</f>
        <v>2000</v>
      </c>
      <c r="F105" s="59" t="s">
        <v>179</v>
      </c>
      <c r="G105" s="3"/>
    </row>
    <row r="106" spans="2:8" ht="12.75" thickBot="1" x14ac:dyDescent="0.25">
      <c r="B106" s="31" t="s">
        <v>38</v>
      </c>
      <c r="C106" s="59">
        <v>1</v>
      </c>
      <c r="D106" s="122"/>
      <c r="E106" s="42">
        <f>SUM(C106*D106)</f>
        <v>0</v>
      </c>
      <c r="F106" s="59"/>
      <c r="H106" s="3"/>
    </row>
    <row r="107" spans="2:8" ht="12.75" thickBot="1" x14ac:dyDescent="0.25">
      <c r="B107" s="40" t="s">
        <v>86</v>
      </c>
      <c r="C107" s="88"/>
      <c r="D107" s="67"/>
      <c r="E107" s="84">
        <f>SUM(E104:E106)</f>
        <v>36000</v>
      </c>
      <c r="F107" s="59"/>
    </row>
    <row r="108" spans="2:8" ht="12.75" thickBot="1" x14ac:dyDescent="0.25">
      <c r="B108" s="93"/>
      <c r="C108" s="68"/>
      <c r="D108" s="69"/>
      <c r="E108" s="82"/>
      <c r="F108" s="111"/>
    </row>
    <row r="109" spans="2:8" ht="12.75" thickBot="1" x14ac:dyDescent="0.25">
      <c r="B109" s="40" t="s">
        <v>87</v>
      </c>
      <c r="C109" s="59">
        <v>1</v>
      </c>
      <c r="D109" s="122">
        <v>10225</v>
      </c>
      <c r="E109" s="84">
        <f>SUM(C109*D109)</f>
        <v>10225</v>
      </c>
      <c r="F109" s="59" t="s">
        <v>182</v>
      </c>
    </row>
    <row r="110" spans="2:8" ht="12.75" thickBot="1" x14ac:dyDescent="0.25">
      <c r="B110" s="40" t="s">
        <v>88</v>
      </c>
      <c r="C110" s="59">
        <v>1</v>
      </c>
      <c r="D110" s="122">
        <v>1777</v>
      </c>
      <c r="E110" s="84">
        <f>SUM(C110*D110)</f>
        <v>1777</v>
      </c>
      <c r="F110" s="59"/>
    </row>
    <row r="111" spans="2:8" ht="12.75" thickBot="1" x14ac:dyDescent="0.25">
      <c r="B111" s="40" t="s">
        <v>89</v>
      </c>
      <c r="C111" s="59"/>
      <c r="D111" s="122"/>
      <c r="E111" s="84">
        <f>SUM(C111*D111)</f>
        <v>0</v>
      </c>
      <c r="F111" s="59"/>
    </row>
    <row r="112" spans="2:8" x14ac:dyDescent="0.2">
      <c r="B112" s="94"/>
      <c r="C112" s="43"/>
      <c r="D112" s="95"/>
      <c r="E112" s="108"/>
      <c r="F112" s="112"/>
    </row>
    <row r="113" spans="2:9" x14ac:dyDescent="0.2">
      <c r="B113" s="29" t="s">
        <v>90</v>
      </c>
      <c r="C113" s="71"/>
      <c r="D113" s="96"/>
      <c r="E113" s="68"/>
      <c r="F113" s="113"/>
    </row>
    <row r="114" spans="2:9" x14ac:dyDescent="0.2">
      <c r="B114" s="31" t="s">
        <v>91</v>
      </c>
      <c r="C114" s="59">
        <v>1</v>
      </c>
      <c r="D114" s="122">
        <v>122440</v>
      </c>
      <c r="E114" s="89">
        <f>SUM(C114*D114)</f>
        <v>122440</v>
      </c>
      <c r="F114" s="59"/>
      <c r="G114" s="3"/>
    </row>
    <row r="115" spans="2:9" ht="12.75" thickBot="1" x14ac:dyDescent="0.25">
      <c r="B115" s="31" t="s">
        <v>17</v>
      </c>
      <c r="C115" s="59"/>
      <c r="D115" s="122"/>
      <c r="E115" s="42">
        <f>SUM(C115*D115)</f>
        <v>0</v>
      </c>
      <c r="F115" s="59"/>
      <c r="I115" s="3"/>
    </row>
    <row r="116" spans="2:9" ht="12.75" thickBot="1" x14ac:dyDescent="0.25">
      <c r="B116" s="41" t="s">
        <v>92</v>
      </c>
      <c r="C116" s="78"/>
      <c r="D116" s="97"/>
      <c r="E116" s="84">
        <f>SUM(E114:E115)</f>
        <v>122440</v>
      </c>
      <c r="F116" s="59"/>
    </row>
    <row r="117" spans="2:9" x14ac:dyDescent="0.2">
      <c r="B117" s="51"/>
      <c r="F117" s="2"/>
    </row>
    <row r="118" spans="2:9" x14ac:dyDescent="0.2">
      <c r="B118" s="51"/>
      <c r="F118" s="2"/>
    </row>
    <row r="119" spans="2:9" x14ac:dyDescent="0.2">
      <c r="B119" s="51"/>
      <c r="F119" s="2"/>
    </row>
    <row r="120" spans="2:9" x14ac:dyDescent="0.2">
      <c r="B120" s="51"/>
      <c r="F120" s="2"/>
    </row>
    <row r="121" spans="2:9" x14ac:dyDescent="0.2">
      <c r="B121" s="51"/>
      <c r="F121" s="2"/>
    </row>
    <row r="122" spans="2:9" x14ac:dyDescent="0.2">
      <c r="B122" s="28" t="s">
        <v>8</v>
      </c>
      <c r="C122" s="135" t="s">
        <v>9</v>
      </c>
      <c r="D122" s="136" t="s">
        <v>10</v>
      </c>
      <c r="E122" s="98" t="s">
        <v>11</v>
      </c>
      <c r="F122" s="98" t="s">
        <v>12</v>
      </c>
    </row>
    <row r="123" spans="2:9" x14ac:dyDescent="0.2">
      <c r="B123" s="83"/>
      <c r="C123" s="34"/>
      <c r="D123" s="35"/>
      <c r="E123" s="65"/>
      <c r="F123" s="63"/>
    </row>
    <row r="124" spans="2:9" x14ac:dyDescent="0.2">
      <c r="B124" s="29" t="s">
        <v>93</v>
      </c>
      <c r="C124" s="71"/>
      <c r="D124" s="69"/>
      <c r="E124" s="66"/>
      <c r="F124" s="64"/>
    </row>
    <row r="125" spans="2:9" x14ac:dyDescent="0.2">
      <c r="B125" s="30" t="s">
        <v>94</v>
      </c>
      <c r="C125" s="59">
        <v>1</v>
      </c>
      <c r="D125" s="122">
        <v>13775</v>
      </c>
      <c r="E125" s="89">
        <f>SUM(C125*D125)</f>
        <v>13775</v>
      </c>
      <c r="F125" s="59"/>
    </row>
    <row r="126" spans="2:9" x14ac:dyDescent="0.2">
      <c r="B126" s="30" t="s">
        <v>95</v>
      </c>
      <c r="C126" s="59">
        <v>1</v>
      </c>
      <c r="D126" s="122">
        <v>938</v>
      </c>
      <c r="E126" s="42">
        <f>SUM(C126*D126)</f>
        <v>938</v>
      </c>
      <c r="F126" s="59"/>
    </row>
    <row r="127" spans="2:9" ht="12.75" thickBot="1" x14ac:dyDescent="0.25">
      <c r="B127" s="30" t="s">
        <v>38</v>
      </c>
      <c r="C127" s="59"/>
      <c r="D127" s="122"/>
      <c r="E127" s="42">
        <f>SUM(C127*D127)</f>
        <v>0</v>
      </c>
      <c r="F127" s="59"/>
      <c r="H127" s="3"/>
    </row>
    <row r="128" spans="2:9" ht="12.75" thickBot="1" x14ac:dyDescent="0.25">
      <c r="B128" s="40" t="s">
        <v>96</v>
      </c>
      <c r="C128" s="70"/>
      <c r="D128" s="67"/>
      <c r="E128" s="84">
        <f>SUM(E125:E127)</f>
        <v>14713</v>
      </c>
      <c r="F128" s="59"/>
    </row>
    <row r="129" spans="2:8" x14ac:dyDescent="0.2">
      <c r="B129" s="99"/>
      <c r="C129" s="34"/>
      <c r="D129" s="35"/>
      <c r="E129" s="82"/>
      <c r="F129" s="33"/>
    </row>
    <row r="130" spans="2:8" x14ac:dyDescent="0.2">
      <c r="B130" s="29" t="s">
        <v>97</v>
      </c>
      <c r="C130" s="71"/>
      <c r="D130" s="69"/>
      <c r="E130" s="66"/>
      <c r="F130" s="64"/>
    </row>
    <row r="131" spans="2:8" x14ac:dyDescent="0.2">
      <c r="B131" s="30" t="s">
        <v>98</v>
      </c>
      <c r="C131" s="59">
        <v>1</v>
      </c>
      <c r="D131" s="122">
        <v>83500</v>
      </c>
      <c r="E131" s="89">
        <f>SUM(C131*D131)</f>
        <v>83500</v>
      </c>
      <c r="F131" s="59"/>
    </row>
    <row r="132" spans="2:8" x14ac:dyDescent="0.2">
      <c r="B132" s="30" t="s">
        <v>99</v>
      </c>
      <c r="C132" s="59">
        <v>1</v>
      </c>
      <c r="D132" s="122">
        <v>0</v>
      </c>
      <c r="E132" s="42">
        <f>SUM(C132*D132)</f>
        <v>0</v>
      </c>
      <c r="F132" s="59" t="s">
        <v>167</v>
      </c>
      <c r="G132" s="3"/>
    </row>
    <row r="133" spans="2:8" x14ac:dyDescent="0.2">
      <c r="B133" s="30" t="s">
        <v>100</v>
      </c>
      <c r="C133" s="59">
        <v>1</v>
      </c>
      <c r="D133" s="122">
        <v>0</v>
      </c>
      <c r="E133" s="42">
        <f>SUM(C133*D133)</f>
        <v>0</v>
      </c>
      <c r="F133" s="59" t="s">
        <v>165</v>
      </c>
      <c r="G133" s="3"/>
    </row>
    <row r="134" spans="2:8" x14ac:dyDescent="0.2">
      <c r="B134" s="30" t="s">
        <v>17</v>
      </c>
      <c r="C134" s="59">
        <v>1</v>
      </c>
      <c r="D134" s="122">
        <v>76600</v>
      </c>
      <c r="E134" s="42">
        <f>SUM(C134*D134)</f>
        <v>76600</v>
      </c>
      <c r="F134" s="59"/>
      <c r="H134" s="3"/>
    </row>
    <row r="135" spans="2:8" ht="12.75" thickBot="1" x14ac:dyDescent="0.25">
      <c r="B135" s="30" t="s">
        <v>101</v>
      </c>
      <c r="C135" s="59">
        <v>1</v>
      </c>
      <c r="D135" s="122">
        <v>4000</v>
      </c>
      <c r="E135" s="42">
        <f>SUM(C135*D135)</f>
        <v>4000</v>
      </c>
      <c r="F135" s="59"/>
      <c r="G135" s="3"/>
    </row>
    <row r="136" spans="2:8" ht="12.75" thickBot="1" x14ac:dyDescent="0.25">
      <c r="B136" s="40" t="s">
        <v>102</v>
      </c>
      <c r="C136" s="70"/>
      <c r="D136" s="67"/>
      <c r="E136" s="84">
        <f>SUM(E131:E135)</f>
        <v>164100</v>
      </c>
      <c r="F136" s="59"/>
    </row>
    <row r="137" spans="2:8" x14ac:dyDescent="0.2">
      <c r="B137" s="91"/>
      <c r="C137" s="34"/>
      <c r="D137" s="35"/>
      <c r="E137" s="82"/>
      <c r="F137" s="63"/>
    </row>
    <row r="138" spans="2:8" x14ac:dyDescent="0.2">
      <c r="B138" s="29" t="s">
        <v>103</v>
      </c>
      <c r="C138" s="71"/>
      <c r="D138" s="69"/>
      <c r="E138" s="66"/>
      <c r="F138" s="64"/>
    </row>
    <row r="139" spans="2:8" x14ac:dyDescent="0.2">
      <c r="B139" s="30" t="s">
        <v>104</v>
      </c>
      <c r="C139" s="59">
        <v>1</v>
      </c>
      <c r="D139" s="122">
        <v>66900</v>
      </c>
      <c r="E139" s="89">
        <f>SUM(C139*D139)</f>
        <v>66900</v>
      </c>
      <c r="F139" s="59"/>
    </row>
    <row r="140" spans="2:8" x14ac:dyDescent="0.2">
      <c r="B140" s="30" t="s">
        <v>105</v>
      </c>
      <c r="C140" s="59">
        <v>1</v>
      </c>
      <c r="D140" s="122">
        <v>6700</v>
      </c>
      <c r="E140" s="42">
        <f>SUM(C140*D140)</f>
        <v>6700</v>
      </c>
      <c r="F140" s="59"/>
      <c r="G140" s="3"/>
    </row>
    <row r="141" spans="2:8" x14ac:dyDescent="0.2">
      <c r="B141" s="30" t="s">
        <v>106</v>
      </c>
      <c r="C141" s="59">
        <v>1</v>
      </c>
      <c r="D141" s="122">
        <v>44098</v>
      </c>
      <c r="E141" s="42">
        <f>SUM(C141*D141)</f>
        <v>44098</v>
      </c>
      <c r="F141" s="59" t="s">
        <v>183</v>
      </c>
      <c r="G141" s="3"/>
    </row>
    <row r="142" spans="2:8" x14ac:dyDescent="0.2">
      <c r="B142" s="30" t="s">
        <v>107</v>
      </c>
      <c r="C142" s="59">
        <v>1</v>
      </c>
      <c r="D142" s="122">
        <v>100000</v>
      </c>
      <c r="E142" s="42">
        <f>SUM(C142*D142)</f>
        <v>100000</v>
      </c>
      <c r="F142" s="59"/>
      <c r="H142" s="3"/>
    </row>
    <row r="143" spans="2:8" x14ac:dyDescent="0.2">
      <c r="B143" s="29" t="s">
        <v>108</v>
      </c>
      <c r="C143" s="78"/>
      <c r="D143" s="47"/>
      <c r="E143" s="104"/>
      <c r="F143" s="87"/>
    </row>
    <row r="144" spans="2:8" x14ac:dyDescent="0.2">
      <c r="B144" s="30" t="s">
        <v>109</v>
      </c>
      <c r="C144" s="59">
        <v>1</v>
      </c>
      <c r="D144" s="122">
        <v>26300</v>
      </c>
      <c r="E144" s="52">
        <f>SUM(C144*D144)</f>
        <v>26300</v>
      </c>
      <c r="F144" s="59"/>
    </row>
    <row r="145" spans="2:9" x14ac:dyDescent="0.2">
      <c r="B145" s="30" t="s">
        <v>110</v>
      </c>
      <c r="C145" s="59">
        <v>1</v>
      </c>
      <c r="D145" s="122"/>
      <c r="E145" s="45">
        <f>SUM(C145*D145)</f>
        <v>0</v>
      </c>
      <c r="F145" s="59" t="s">
        <v>164</v>
      </c>
      <c r="G145" s="3"/>
    </row>
    <row r="146" spans="2:9" ht="12.75" thickBot="1" x14ac:dyDescent="0.25">
      <c r="B146" s="30" t="s">
        <v>38</v>
      </c>
      <c r="C146" s="59"/>
      <c r="D146" s="122"/>
      <c r="E146" s="45">
        <f>SUM(C146*D146)</f>
        <v>0</v>
      </c>
      <c r="F146" s="59"/>
      <c r="I146" s="3"/>
    </row>
    <row r="147" spans="2:9" ht="12.75" thickBot="1" x14ac:dyDescent="0.25">
      <c r="B147" s="40" t="s">
        <v>111</v>
      </c>
      <c r="C147" s="70"/>
      <c r="D147" s="100"/>
      <c r="E147" s="84">
        <f>SUM(E139:E142,E144:E146)</f>
        <v>243998</v>
      </c>
      <c r="F147" s="59"/>
      <c r="G147" s="2"/>
    </row>
    <row r="148" spans="2:9" x14ac:dyDescent="0.2">
      <c r="B148" s="91"/>
      <c r="C148" s="34"/>
      <c r="D148" s="35"/>
      <c r="E148" s="82"/>
      <c r="F148" s="63"/>
      <c r="G148" s="2"/>
    </row>
    <row r="149" spans="2:9" x14ac:dyDescent="0.2">
      <c r="B149" s="37" t="s">
        <v>112</v>
      </c>
      <c r="C149" s="71"/>
      <c r="D149" s="69"/>
      <c r="E149" s="66"/>
      <c r="F149" s="64"/>
      <c r="G149" s="2"/>
    </row>
    <row r="150" spans="2:9" x14ac:dyDescent="0.2">
      <c r="B150" s="30" t="s">
        <v>113</v>
      </c>
      <c r="C150" s="59"/>
      <c r="D150" s="122"/>
      <c r="E150" s="52">
        <f>SUM(C150*D150)</f>
        <v>0</v>
      </c>
      <c r="F150" s="59" t="s">
        <v>168</v>
      </c>
      <c r="G150" s="2"/>
    </row>
    <row r="151" spans="2:9" x14ac:dyDescent="0.2">
      <c r="B151" s="30" t="s">
        <v>114</v>
      </c>
      <c r="C151" s="59"/>
      <c r="D151" s="122"/>
      <c r="E151" s="45">
        <f>SUM(C151*D151)</f>
        <v>0</v>
      </c>
      <c r="F151" s="59" t="s">
        <v>168</v>
      </c>
      <c r="G151" s="2"/>
    </row>
    <row r="152" spans="2:9" ht="12.75" thickBot="1" x14ac:dyDescent="0.25">
      <c r="B152" s="30" t="s">
        <v>115</v>
      </c>
      <c r="C152" s="59"/>
      <c r="D152" s="122"/>
      <c r="E152" s="42">
        <f>SUM(C152*D152)</f>
        <v>0</v>
      </c>
      <c r="F152" s="59" t="s">
        <v>168</v>
      </c>
      <c r="G152" s="2"/>
    </row>
    <row r="153" spans="2:9" ht="12.75" thickBot="1" x14ac:dyDescent="0.25">
      <c r="B153" s="139" t="s">
        <v>116</v>
      </c>
      <c r="C153" s="78"/>
      <c r="D153" s="47"/>
      <c r="E153" s="84">
        <f>SUM(E150:E152)</f>
        <v>0</v>
      </c>
      <c r="F153" s="59"/>
      <c r="G153" s="2"/>
    </row>
    <row r="154" spans="2:9" ht="12.75" thickBot="1" x14ac:dyDescent="0.25">
      <c r="B154" s="101" t="s">
        <v>117</v>
      </c>
      <c r="C154" s="102"/>
      <c r="D154" s="103"/>
      <c r="E154" s="84">
        <f>SUM(E25,E27,E28,E29,E30,E31,E32,E33,E34,E47,E53,E64,E79,E85,E87,E93,E94,E95,E101,E107,E109,E110,E111,E116,E128,E136,E147,E153,)</f>
        <v>1326069</v>
      </c>
      <c r="F154" s="59"/>
      <c r="G154" s="5"/>
    </row>
    <row r="155" spans="2:9" x14ac:dyDescent="0.2">
      <c r="B155" s="3"/>
    </row>
    <row r="156" spans="2:9" ht="12" customHeight="1" x14ac:dyDescent="0.2">
      <c r="B156" s="145" t="s">
        <v>118</v>
      </c>
      <c r="C156" s="146"/>
      <c r="D156" s="146"/>
      <c r="E156" s="147"/>
    </row>
    <row r="157" spans="2:9" ht="12" customHeight="1" x14ac:dyDescent="0.2">
      <c r="B157" s="148" t="s">
        <v>169</v>
      </c>
      <c r="C157" s="149"/>
      <c r="D157" s="149"/>
      <c r="E157" s="149"/>
      <c r="F157" s="149"/>
    </row>
    <row r="158" spans="2:9" ht="12" customHeight="1" x14ac:dyDescent="0.2">
      <c r="B158" s="148"/>
      <c r="C158" s="149"/>
      <c r="D158" s="149"/>
      <c r="E158" s="149"/>
      <c r="F158" s="149"/>
    </row>
    <row r="159" spans="2:9" ht="12" customHeight="1" x14ac:dyDescent="0.2">
      <c r="B159" s="148"/>
      <c r="C159" s="149"/>
      <c r="D159" s="149"/>
      <c r="E159" s="149"/>
      <c r="F159" s="149"/>
    </row>
    <row r="160" spans="2:9" ht="12" customHeight="1" x14ac:dyDescent="0.2">
      <c r="B160" s="148"/>
      <c r="C160" s="149"/>
      <c r="D160" s="149"/>
      <c r="E160" s="149"/>
      <c r="F160" s="149"/>
    </row>
    <row r="161" spans="2:8" ht="12" customHeight="1" x14ac:dyDescent="0.2">
      <c r="B161" s="148"/>
      <c r="C161" s="149"/>
      <c r="D161" s="149"/>
      <c r="E161" s="149"/>
      <c r="F161" s="149"/>
    </row>
    <row r="162" spans="2:8" x14ac:dyDescent="0.2">
      <c r="B162" s="10"/>
    </row>
    <row r="163" spans="2:8" ht="12" customHeight="1" x14ac:dyDescent="0.2">
      <c r="B163" s="150" t="s">
        <v>119</v>
      </c>
      <c r="C163" s="151"/>
      <c r="D163" s="151"/>
      <c r="E163" s="151"/>
      <c r="F163" s="151"/>
    </row>
    <row r="164" spans="2:8" ht="12" customHeight="1" x14ac:dyDescent="0.2">
      <c r="B164" s="148" t="s">
        <v>169</v>
      </c>
      <c r="C164" s="149"/>
      <c r="D164" s="149"/>
      <c r="E164" s="149"/>
      <c r="F164" s="149"/>
    </row>
    <row r="165" spans="2:8" ht="12" customHeight="1" x14ac:dyDescent="0.2">
      <c r="B165" s="148"/>
      <c r="C165" s="149"/>
      <c r="D165" s="149"/>
      <c r="E165" s="149"/>
      <c r="F165" s="149"/>
    </row>
    <row r="166" spans="2:8" ht="12" customHeight="1" x14ac:dyDescent="0.2">
      <c r="B166" s="148"/>
      <c r="C166" s="149"/>
      <c r="D166" s="149"/>
      <c r="E166" s="149"/>
      <c r="F166" s="149"/>
    </row>
    <row r="167" spans="2:8" ht="12" customHeight="1" x14ac:dyDescent="0.2">
      <c r="B167" s="148"/>
      <c r="C167" s="149"/>
      <c r="D167" s="149"/>
      <c r="E167" s="149"/>
      <c r="F167" s="149"/>
    </row>
    <row r="168" spans="2:8" ht="12" customHeight="1" x14ac:dyDescent="0.2">
      <c r="B168" s="148"/>
      <c r="C168" s="149"/>
      <c r="D168" s="149"/>
      <c r="E168" s="149"/>
      <c r="F168" s="149"/>
    </row>
    <row r="169" spans="2:8" x14ac:dyDescent="0.2">
      <c r="B169" s="3"/>
      <c r="F169" s="6"/>
    </row>
    <row r="170" spans="2:8" ht="12" customHeight="1" x14ac:dyDescent="0.2">
      <c r="B170" s="145" t="s">
        <v>120</v>
      </c>
      <c r="C170" s="146"/>
      <c r="D170" s="146"/>
      <c r="E170" s="147"/>
      <c r="H170" s="3"/>
    </row>
    <row r="171" spans="2:8" ht="12" customHeight="1" x14ac:dyDescent="0.2">
      <c r="B171" s="148" t="s">
        <v>169</v>
      </c>
      <c r="C171" s="149"/>
      <c r="D171" s="149"/>
      <c r="E171" s="149"/>
      <c r="F171" s="149"/>
    </row>
    <row r="172" spans="2:8" ht="12" customHeight="1" x14ac:dyDescent="0.2">
      <c r="B172" s="148"/>
      <c r="C172" s="149"/>
      <c r="D172" s="149"/>
      <c r="E172" s="149"/>
      <c r="F172" s="149"/>
      <c r="G172" s="6"/>
    </row>
    <row r="173" spans="2:8" ht="12" customHeight="1" x14ac:dyDescent="0.2">
      <c r="B173" s="148"/>
      <c r="C173" s="149"/>
      <c r="D173" s="149"/>
      <c r="E173" s="149"/>
      <c r="F173" s="149"/>
      <c r="G173" s="3"/>
    </row>
    <row r="174" spans="2:8" ht="12" customHeight="1" x14ac:dyDescent="0.2">
      <c r="B174" s="148"/>
      <c r="C174" s="149"/>
      <c r="D174" s="149"/>
      <c r="E174" s="149"/>
      <c r="F174" s="149"/>
      <c r="H174" s="3"/>
    </row>
    <row r="175" spans="2:8" ht="12" customHeight="1" x14ac:dyDescent="0.2">
      <c r="B175" s="148"/>
      <c r="C175" s="149"/>
      <c r="D175" s="149"/>
      <c r="E175" s="149"/>
      <c r="F175" s="149"/>
      <c r="G175" s="3"/>
    </row>
    <row r="176" spans="2:8" x14ac:dyDescent="0.2">
      <c r="B176" s="3"/>
      <c r="G176" s="6"/>
    </row>
    <row r="177" spans="2:7" x14ac:dyDescent="0.2">
      <c r="B177" s="3"/>
      <c r="F177" s="6"/>
    </row>
    <row r="178" spans="2:7" x14ac:dyDescent="0.2">
      <c r="B178" s="3"/>
      <c r="F178" s="3"/>
    </row>
    <row r="179" spans="2:7" x14ac:dyDescent="0.2">
      <c r="B179" s="3"/>
      <c r="F179" s="6"/>
    </row>
    <row r="180" spans="2:7" x14ac:dyDescent="0.2">
      <c r="B180" s="3"/>
      <c r="G180" s="3"/>
    </row>
    <row r="181" spans="2:7" x14ac:dyDescent="0.2">
      <c r="B181" s="3"/>
      <c r="F181" s="6"/>
    </row>
    <row r="182" spans="2:7" x14ac:dyDescent="0.2">
      <c r="B182" s="3"/>
      <c r="F182" s="3"/>
    </row>
    <row r="183" spans="2:7" x14ac:dyDescent="0.2">
      <c r="B183" s="3"/>
      <c r="F183" s="3"/>
    </row>
    <row r="184" spans="2:7" x14ac:dyDescent="0.2">
      <c r="B184" s="3"/>
      <c r="F184" s="6"/>
    </row>
    <row r="185" spans="2:7" x14ac:dyDescent="0.2">
      <c r="B185" s="3"/>
      <c r="F185" s="6"/>
    </row>
    <row r="186" spans="2:7" x14ac:dyDescent="0.2">
      <c r="B186" s="3"/>
      <c r="G186" s="3"/>
    </row>
    <row r="187" spans="2:7" x14ac:dyDescent="0.2">
      <c r="B187" s="3"/>
    </row>
    <row r="188" spans="2:7" x14ac:dyDescent="0.2">
      <c r="B188" s="3"/>
      <c r="D188" s="15"/>
      <c r="F188" s="6"/>
    </row>
    <row r="189" spans="2:7" x14ac:dyDescent="0.2">
      <c r="B189" s="3"/>
      <c r="G189" s="3"/>
    </row>
    <row r="190" spans="2:7" x14ac:dyDescent="0.2">
      <c r="B190" s="3"/>
      <c r="F190" s="6"/>
    </row>
    <row r="191" spans="2:7" x14ac:dyDescent="0.2">
      <c r="B191" s="3"/>
      <c r="F191" s="6"/>
    </row>
    <row r="192" spans="2:7" x14ac:dyDescent="0.2">
      <c r="B192" s="3"/>
      <c r="G192" s="6"/>
    </row>
    <row r="193" spans="2:7" x14ac:dyDescent="0.2">
      <c r="B193" s="3"/>
      <c r="F193" s="6"/>
    </row>
    <row r="194" spans="2:7" x14ac:dyDescent="0.2">
      <c r="B194" s="2"/>
      <c r="F194" s="5"/>
    </row>
    <row r="195" spans="2:7" x14ac:dyDescent="0.2">
      <c r="B195" s="3"/>
    </row>
    <row r="196" spans="2:7" x14ac:dyDescent="0.2">
      <c r="B196" s="2"/>
    </row>
    <row r="197" spans="2:7" x14ac:dyDescent="0.2">
      <c r="B197" s="3"/>
      <c r="G197" s="4"/>
    </row>
    <row r="198" spans="2:7" x14ac:dyDescent="0.2">
      <c r="B198" s="3"/>
      <c r="G198" s="4"/>
    </row>
    <row r="199" spans="2:7" x14ac:dyDescent="0.2">
      <c r="B199" s="3"/>
      <c r="G199" s="4"/>
    </row>
  </sheetData>
  <sheetProtection algorithmName="SHA-512" hashValue="Ho11gXzG++3rS+9xD3ozUxOAlAheK7viqVaxcDjmc47B9LxYqxy0jJYwcq05YH68NKcgClCKkhqkuXTcsNgLQw==" saltValue="hCeKcjF2x3ab/QkBECu3+Q==" spinCount="100000" sheet="1" selectLockedCells="1"/>
  <mergeCells count="7">
    <mergeCell ref="B2:E2"/>
    <mergeCell ref="B156:E156"/>
    <mergeCell ref="B170:E170"/>
    <mergeCell ref="B171:F175"/>
    <mergeCell ref="B157:F161"/>
    <mergeCell ref="B164:F168"/>
    <mergeCell ref="B163:F163"/>
  </mergeCells>
  <phoneticPr fontId="1" type="noConversion"/>
  <pageMargins left="0.3" right="0.44" top="0.52" bottom="0.7" header="0.28000000000000003" footer="0.5"/>
  <pageSetup scale="86" fitToHeight="0" orientation="portrait" r:id="rId1"/>
  <headerFooter alignWithMargins="0">
    <oddFooter>&amp;L_x000D_&amp;1#&amp;"Calibri"&amp;10&amp;K000000 Classification: Schwab Internal&amp;R&amp;D&amp;F</oddFooter>
  </headerFooter>
  <rowBreaks count="2" manualBreakCount="2">
    <brk id="65" max="16383" man="1"/>
    <brk id="1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E48"/>
  <sheetViews>
    <sheetView zoomScaleNormal="100" workbookViewId="0">
      <selection activeCell="E44" sqref="E44"/>
    </sheetView>
  </sheetViews>
  <sheetFormatPr defaultRowHeight="12.75" x14ac:dyDescent="0.2"/>
  <cols>
    <col min="1" max="1" width="3.7109375" customWidth="1"/>
    <col min="2" max="2" width="16.140625" style="7" bestFit="1" customWidth="1"/>
    <col min="3" max="3" width="30.28515625" bestFit="1" customWidth="1"/>
    <col min="4" max="4" width="15.5703125" style="13" customWidth="1"/>
    <col min="5" max="5" width="35" customWidth="1"/>
  </cols>
  <sheetData>
    <row r="4" spans="1:5" ht="15.75" x14ac:dyDescent="0.25">
      <c r="A4" s="152" t="s">
        <v>121</v>
      </c>
      <c r="B4" s="152"/>
      <c r="C4" s="152"/>
      <c r="D4" s="152"/>
      <c r="E4" s="152"/>
    </row>
    <row r="5" spans="1:5" x14ac:dyDescent="0.2">
      <c r="B5" s="26" t="s">
        <v>122</v>
      </c>
      <c r="C5" s="27" t="str">
        <f>T('Detailed estimate'!B10)</f>
        <v>Schwab - CAMBRIDGE, MA</v>
      </c>
      <c r="D5" s="121" t="s">
        <v>123</v>
      </c>
      <c r="E5" s="27" t="str">
        <f>'Detailed estimate'!B11</f>
        <v>New England Construction</v>
      </c>
    </row>
    <row r="6" spans="1:5" ht="15" customHeight="1" x14ac:dyDescent="0.2">
      <c r="B6" s="21"/>
      <c r="C6" s="22"/>
      <c r="D6" s="23"/>
      <c r="E6" s="23"/>
    </row>
    <row r="7" spans="1:5" ht="15" customHeight="1" x14ac:dyDescent="0.2">
      <c r="B7" s="18" t="s">
        <v>124</v>
      </c>
      <c r="C7" s="19" t="s">
        <v>8</v>
      </c>
      <c r="D7" s="12"/>
      <c r="E7" s="60" t="s">
        <v>12</v>
      </c>
    </row>
    <row r="8" spans="1:5" ht="15" customHeight="1" x14ac:dyDescent="0.2">
      <c r="B8" s="21"/>
      <c r="C8" s="24"/>
      <c r="D8" s="25"/>
      <c r="E8" s="25"/>
    </row>
    <row r="9" spans="1:5" ht="15" customHeight="1" x14ac:dyDescent="0.2">
      <c r="B9" s="53">
        <v>112</v>
      </c>
      <c r="C9" s="8" t="s">
        <v>125</v>
      </c>
      <c r="D9" s="17">
        <f>SUM('Detailed estimate'!E25)</f>
        <v>160731</v>
      </c>
      <c r="E9" s="62"/>
    </row>
    <row r="10" spans="1:5" ht="15" customHeight="1" x14ac:dyDescent="0.2">
      <c r="B10" s="54">
        <v>113</v>
      </c>
      <c r="C10" s="8" t="s">
        <v>126</v>
      </c>
      <c r="D10" s="17">
        <f>'Detailed estimate'!E27</f>
        <v>51000</v>
      </c>
      <c r="E10" s="62"/>
    </row>
    <row r="11" spans="1:5" ht="15" customHeight="1" x14ac:dyDescent="0.2">
      <c r="B11" s="54">
        <v>113.1</v>
      </c>
      <c r="C11" s="8" t="s">
        <v>26</v>
      </c>
      <c r="D11" s="17">
        <f>'Detailed estimate'!E28</f>
        <v>1500</v>
      </c>
      <c r="E11" s="62"/>
    </row>
    <row r="12" spans="1:5" ht="15" customHeight="1" x14ac:dyDescent="0.2">
      <c r="B12" s="54">
        <v>114</v>
      </c>
      <c r="C12" s="8" t="s">
        <v>127</v>
      </c>
      <c r="D12" s="17">
        <f>SUM('Detailed estimate'!E29)</f>
        <v>10000</v>
      </c>
      <c r="E12" s="62"/>
    </row>
    <row r="13" spans="1:5" ht="15" customHeight="1" x14ac:dyDescent="0.2">
      <c r="B13" s="54">
        <v>115</v>
      </c>
      <c r="C13" s="8" t="s">
        <v>128</v>
      </c>
      <c r="D13" s="17">
        <f>SUM('Detailed estimate'!E30)</f>
        <v>869</v>
      </c>
      <c r="E13" s="62"/>
    </row>
    <row r="14" spans="1:5" ht="15" customHeight="1" x14ac:dyDescent="0.2">
      <c r="B14" s="54">
        <v>120.1</v>
      </c>
      <c r="C14" s="8" t="s">
        <v>129</v>
      </c>
      <c r="D14" s="17">
        <f>SUM('Detailed estimate'!E31)</f>
        <v>13500</v>
      </c>
      <c r="E14" s="62"/>
    </row>
    <row r="15" spans="1:5" ht="15" customHeight="1" x14ac:dyDescent="0.2">
      <c r="B15" s="54">
        <v>121</v>
      </c>
      <c r="C15" s="8" t="s">
        <v>130</v>
      </c>
      <c r="D15" s="17">
        <f>SUM('Detailed estimate'!E32)</f>
        <v>3000</v>
      </c>
      <c r="E15" s="117"/>
    </row>
    <row r="16" spans="1:5" ht="15" customHeight="1" x14ac:dyDescent="0.2">
      <c r="B16" s="54">
        <v>122</v>
      </c>
      <c r="C16" s="8" t="s">
        <v>131</v>
      </c>
      <c r="D16" s="17">
        <f>SUM('Detailed estimate'!E33)</f>
        <v>0</v>
      </c>
      <c r="E16" s="117"/>
    </row>
    <row r="17" spans="2:5" ht="15" customHeight="1" x14ac:dyDescent="0.2">
      <c r="B17" s="54">
        <v>123</v>
      </c>
      <c r="C17" s="8" t="s">
        <v>132</v>
      </c>
      <c r="D17" s="17">
        <f>SUM('Detailed estimate'!E34)</f>
        <v>0</v>
      </c>
      <c r="E17" s="117"/>
    </row>
    <row r="18" spans="2:5" ht="15" customHeight="1" x14ac:dyDescent="0.2">
      <c r="B18" s="54">
        <v>125</v>
      </c>
      <c r="C18" s="8" t="s">
        <v>133</v>
      </c>
      <c r="D18" s="17">
        <f>SUM('Detailed estimate'!E47)</f>
        <v>57359</v>
      </c>
      <c r="E18" s="117"/>
    </row>
    <row r="19" spans="2:5" ht="15" customHeight="1" x14ac:dyDescent="0.2">
      <c r="B19" s="54">
        <v>126</v>
      </c>
      <c r="C19" s="8" t="s">
        <v>134</v>
      </c>
      <c r="D19" s="17">
        <f>SUM('Detailed estimate'!E53)</f>
        <v>5800</v>
      </c>
      <c r="E19" s="117"/>
    </row>
    <row r="20" spans="2:5" ht="15" customHeight="1" x14ac:dyDescent="0.2">
      <c r="B20" s="54">
        <v>130.1</v>
      </c>
      <c r="C20" s="8" t="s">
        <v>135</v>
      </c>
      <c r="D20" s="17">
        <f>SUM('Detailed estimate'!E64)</f>
        <v>51945</v>
      </c>
      <c r="E20" s="62"/>
    </row>
    <row r="21" spans="2:5" ht="15" customHeight="1" x14ac:dyDescent="0.2">
      <c r="B21" s="54">
        <v>132</v>
      </c>
      <c r="C21" s="8" t="s">
        <v>136</v>
      </c>
      <c r="D21" s="17">
        <f>SUM('Detailed estimate'!E79)</f>
        <v>90045</v>
      </c>
      <c r="E21" s="62"/>
    </row>
    <row r="22" spans="2:5" ht="15" customHeight="1" x14ac:dyDescent="0.2">
      <c r="B22" s="54">
        <v>140</v>
      </c>
      <c r="C22" s="8" t="s">
        <v>137</v>
      </c>
      <c r="D22" s="17">
        <f>SUM('Detailed estimate'!E94)</f>
        <v>5000</v>
      </c>
      <c r="E22" s="62"/>
    </row>
    <row r="23" spans="2:5" ht="15" customHeight="1" x14ac:dyDescent="0.2">
      <c r="B23" s="54">
        <v>140.19999999999999</v>
      </c>
      <c r="C23" s="8" t="s">
        <v>138</v>
      </c>
      <c r="D23" s="17">
        <f>SUM('Detailed estimate'!E85)</f>
        <v>176550</v>
      </c>
      <c r="E23" s="62"/>
    </row>
    <row r="24" spans="2:5" ht="15" customHeight="1" x14ac:dyDescent="0.2">
      <c r="B24" s="54">
        <v>145</v>
      </c>
      <c r="C24" s="8" t="s">
        <v>139</v>
      </c>
      <c r="D24" s="17">
        <f>SUM('Detailed estimate'!E87)</f>
        <v>17725</v>
      </c>
      <c r="E24" s="62"/>
    </row>
    <row r="25" spans="2:5" ht="27" customHeight="1" x14ac:dyDescent="0.2">
      <c r="B25" s="54">
        <v>146</v>
      </c>
      <c r="C25" s="142" t="s">
        <v>140</v>
      </c>
      <c r="D25" s="17">
        <f>SUM('Detailed estimate'!E93)</f>
        <v>36750</v>
      </c>
      <c r="E25" s="62"/>
    </row>
    <row r="26" spans="2:5" ht="15" customHeight="1" x14ac:dyDescent="0.2">
      <c r="B26" s="54">
        <v>148</v>
      </c>
      <c r="C26" s="8" t="s">
        <v>141</v>
      </c>
      <c r="D26" s="17">
        <f>'Detailed estimate'!E95</f>
        <v>28870</v>
      </c>
      <c r="E26" s="62"/>
    </row>
    <row r="27" spans="2:5" ht="15" customHeight="1" x14ac:dyDescent="0.2">
      <c r="B27" s="54">
        <v>148</v>
      </c>
      <c r="C27" s="8" t="s">
        <v>142</v>
      </c>
      <c r="D27" s="17">
        <f>'Detailed estimate'!E101</f>
        <v>22172</v>
      </c>
      <c r="E27" s="62"/>
    </row>
    <row r="28" spans="2:5" ht="15" customHeight="1" x14ac:dyDescent="0.2">
      <c r="B28" s="54">
        <v>149</v>
      </c>
      <c r="C28" s="8" t="s">
        <v>143</v>
      </c>
      <c r="D28" s="17">
        <f>SUM('Detailed estimate'!E107)</f>
        <v>36000</v>
      </c>
      <c r="E28" s="62"/>
    </row>
    <row r="29" spans="2:5" ht="15" customHeight="1" x14ac:dyDescent="0.2">
      <c r="B29" s="54">
        <v>151</v>
      </c>
      <c r="C29" s="8" t="s">
        <v>144</v>
      </c>
      <c r="D29" s="17">
        <f>'Detailed estimate'!E109</f>
        <v>10225</v>
      </c>
      <c r="E29" s="62"/>
    </row>
    <row r="30" spans="2:5" ht="15" customHeight="1" x14ac:dyDescent="0.2">
      <c r="B30" s="54">
        <v>151.19999999999999</v>
      </c>
      <c r="C30" s="8" t="s">
        <v>145</v>
      </c>
      <c r="D30" s="17">
        <f>'Detailed estimate'!E110</f>
        <v>1777</v>
      </c>
      <c r="E30" s="62"/>
    </row>
    <row r="31" spans="2:5" ht="15" customHeight="1" x14ac:dyDescent="0.2">
      <c r="B31" s="54">
        <v>156</v>
      </c>
      <c r="C31" s="8" t="s">
        <v>146</v>
      </c>
      <c r="D31" s="17">
        <f>'Detailed estimate'!E111</f>
        <v>0</v>
      </c>
      <c r="E31" s="118"/>
    </row>
    <row r="32" spans="2:5" ht="15" customHeight="1" x14ac:dyDescent="0.2">
      <c r="B32" s="54">
        <v>160</v>
      </c>
      <c r="C32" s="8" t="s">
        <v>147</v>
      </c>
      <c r="D32" s="17">
        <f>'Detailed estimate'!E116</f>
        <v>122440</v>
      </c>
      <c r="E32" s="62"/>
    </row>
    <row r="33" spans="2:5" ht="15" customHeight="1" x14ac:dyDescent="0.2">
      <c r="B33" s="54">
        <v>161</v>
      </c>
      <c r="C33" s="8" t="s">
        <v>148</v>
      </c>
      <c r="D33" s="17">
        <f>'Detailed estimate'!E128</f>
        <v>14713</v>
      </c>
      <c r="E33" s="62"/>
    </row>
    <row r="34" spans="2:5" ht="15" customHeight="1" x14ac:dyDescent="0.2">
      <c r="B34" s="54">
        <v>170</v>
      </c>
      <c r="C34" s="8" t="s">
        <v>149</v>
      </c>
      <c r="D34" s="17">
        <f>'Detailed estimate'!E136</f>
        <v>164100</v>
      </c>
      <c r="E34" s="62"/>
    </row>
    <row r="35" spans="2:5" ht="15" customHeight="1" x14ac:dyDescent="0.2">
      <c r="B35" s="55">
        <v>181</v>
      </c>
      <c r="C35" s="8" t="s">
        <v>150</v>
      </c>
      <c r="D35" s="17">
        <f>'Detailed estimate'!E139+'Detailed estimate'!E140</f>
        <v>73600</v>
      </c>
      <c r="E35" s="62"/>
    </row>
    <row r="36" spans="2:5" ht="15" customHeight="1" x14ac:dyDescent="0.2">
      <c r="B36" s="55"/>
      <c r="C36" s="8" t="s">
        <v>151</v>
      </c>
      <c r="D36" s="17">
        <f>'Detailed estimate'!E142</f>
        <v>100000</v>
      </c>
      <c r="E36" s="62"/>
    </row>
    <row r="37" spans="2:5" ht="15" customHeight="1" x14ac:dyDescent="0.2">
      <c r="B37" s="55"/>
      <c r="C37" s="8" t="s">
        <v>152</v>
      </c>
      <c r="D37" s="17">
        <f>'Detailed estimate'!E141</f>
        <v>44098</v>
      </c>
      <c r="E37" s="117"/>
    </row>
    <row r="38" spans="2:5" ht="15" customHeight="1" x14ac:dyDescent="0.2">
      <c r="B38" s="55"/>
      <c r="C38" s="8" t="s">
        <v>153</v>
      </c>
      <c r="D38" s="17">
        <f>'Detailed estimate'!E153+'Detailed estimate'!E144+'Detailed estimate'!E145+'Detailed estimate'!E146</f>
        <v>26300</v>
      </c>
      <c r="E38" s="62"/>
    </row>
    <row r="39" spans="2:5" ht="15" customHeight="1" x14ac:dyDescent="0.2">
      <c r="B39" s="18"/>
      <c r="C39" s="20" t="s">
        <v>154</v>
      </c>
      <c r="D39" s="17">
        <f>SUM(D9:D38)</f>
        <v>1326069</v>
      </c>
      <c r="E39" s="20"/>
    </row>
    <row r="40" spans="2:5" ht="15" customHeight="1" x14ac:dyDescent="0.2">
      <c r="C40" s="3"/>
      <c r="D40" s="11"/>
      <c r="E40" s="1"/>
    </row>
    <row r="41" spans="2:5" ht="15" customHeight="1" x14ac:dyDescent="0.2">
      <c r="B41" s="9" t="s">
        <v>155</v>
      </c>
      <c r="C41" s="140" t="s">
        <v>156</v>
      </c>
      <c r="D41" s="16"/>
      <c r="E41" s="61" t="s">
        <v>12</v>
      </c>
    </row>
    <row r="42" spans="2:5" ht="15" customHeight="1" x14ac:dyDescent="0.2">
      <c r="B42" s="9" t="s">
        <v>157</v>
      </c>
      <c r="C42" s="141" t="s">
        <v>170</v>
      </c>
      <c r="D42" s="119">
        <v>7200</v>
      </c>
      <c r="E42" s="119"/>
    </row>
    <row r="43" spans="2:5" ht="15" customHeight="1" x14ac:dyDescent="0.2">
      <c r="B43" s="9" t="s">
        <v>158</v>
      </c>
      <c r="C43" s="141" t="s">
        <v>171</v>
      </c>
      <c r="D43" s="119">
        <v>1000</v>
      </c>
      <c r="E43" s="119"/>
    </row>
    <row r="44" spans="2:5" ht="15" customHeight="1" x14ac:dyDescent="0.2">
      <c r="B44" s="9" t="s">
        <v>159</v>
      </c>
      <c r="C44" s="141" t="s">
        <v>175</v>
      </c>
      <c r="D44" s="119">
        <v>600</v>
      </c>
      <c r="E44" s="119" t="s">
        <v>176</v>
      </c>
    </row>
    <row r="45" spans="2:5" ht="15" customHeight="1" x14ac:dyDescent="0.2">
      <c r="B45" s="9" t="s">
        <v>160</v>
      </c>
      <c r="C45" s="141" t="s">
        <v>172</v>
      </c>
      <c r="D45" s="120">
        <v>2.5</v>
      </c>
      <c r="E45" s="120" t="s">
        <v>173</v>
      </c>
    </row>
    <row r="46" spans="2:5" x14ac:dyDescent="0.2">
      <c r="C46" s="1"/>
      <c r="D46" s="11"/>
      <c r="E46" s="1"/>
    </row>
    <row r="48" spans="2:5" x14ac:dyDescent="0.2">
      <c r="C48" s="3"/>
    </row>
  </sheetData>
  <sheetProtection algorithmName="SHA-512" hashValue="jrUSOhGPy7viBo6d45VaA6diIPUXDMesmXJTPqNmqxPwvEaDjbCr3OHdogD0bTbUxgChU9/GNBWpacWTEqNrJw==" saltValue="jo4D6wmTovgXffx5t0xy2g==" spinCount="100000" sheet="1" selectLockedCells="1"/>
  <mergeCells count="1">
    <mergeCell ref="A4:E4"/>
  </mergeCells>
  <phoneticPr fontId="1" type="noConversion"/>
  <pageMargins left="0.44" right="0.32" top="1" bottom="1" header="0.5" footer="0.5"/>
  <pageSetup orientation="portrait" r:id="rId1"/>
  <headerFooter alignWithMargins="0">
    <oddFooter>&amp;L_x000D_&amp;1#&amp;"Calibri"&amp;10&amp;K000000 Classification: Schwab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3B23FD2E2AD14FA16BE11B4FB39828" ma:contentTypeVersion="11" ma:contentTypeDescription="Create a new document." ma:contentTypeScope="" ma:versionID="a984d3c727a3bf7bd748a47aef87da52">
  <xsd:schema xmlns:xsd="http://www.w3.org/2001/XMLSchema" xmlns:xs="http://www.w3.org/2001/XMLSchema" xmlns:p="http://schemas.microsoft.com/office/2006/metadata/properties" xmlns:ns2="f513f8d9-2cca-4a79-9340-8b429f0e80b2" xmlns:ns3="39dd182c-9d18-4e16-aa4d-060d7dd83db6" targetNamespace="http://schemas.microsoft.com/office/2006/metadata/properties" ma:root="true" ma:fieldsID="35086a58fc9a21a1308ba6d3da9bb97d" ns2:_="" ns3:_="">
    <xsd:import namespace="f513f8d9-2cca-4a79-9340-8b429f0e80b2"/>
    <xsd:import namespace="39dd182c-9d18-4e16-aa4d-060d7dd83d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13f8d9-2cca-4a79-9340-8b429f0e80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d182c-9d18-4e16-aa4d-060d7dd83db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62F35C-2BEF-4494-8C0B-667002F8AF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1E027E-A6F2-4E6F-BA91-FBC37326698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499E08-B44C-4FD5-AB2F-23E6E17545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13f8d9-2cca-4a79-9340-8b429f0e80b2"/>
    <ds:schemaRef ds:uri="39dd182c-9d18-4e16-aa4d-060d7dd83d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Detailed estimate</vt:lpstr>
      <vt:lpstr>Summary sheet</vt:lpstr>
    </vt:vector>
  </TitlesOfParts>
  <Manager/>
  <Company>Charles Schwab &amp; Co. Inc., (Pro11_v.3.MST - 100104)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SchwabXP release 4.0</dc:creator>
  <cp:keywords/>
  <dc:description/>
  <cp:lastModifiedBy>Steven Sluter</cp:lastModifiedBy>
  <cp:revision/>
  <dcterms:created xsi:type="dcterms:W3CDTF">2009-09-16T17:52:16Z</dcterms:created>
  <dcterms:modified xsi:type="dcterms:W3CDTF">2025-07-29T18:51:07Z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0x0101001B3B23FD2E2AD14FA16BE11B4FB39828</vt:lpwstr>
  </property>
  <property fmtid="{D5CDD505-2E9C-101B-9397-08002B2CF9AE}" pid="3" name="Order">
    <vt:r8>3100</vt:r8>
  </property>
  <property fmtid="{D5CDD505-2E9C-101B-9397-08002B2CF9AE}" pid="4" name="MSIP_Label_6b5c19be-2d3a-4063-bcc2-f075097a5f8a_Enabled">
    <vt:lpwstr>true</vt:lpwstr>
  </property>
  <property fmtid="{D5CDD505-2E9C-101B-9397-08002B2CF9AE}" pid="5" name="MSIP_Label_6b5c19be-2d3a-4063-bcc2-f075097a5f8a_SetDate">
    <vt:lpwstr>2022-04-17T05:37:24Z</vt:lpwstr>
  </property>
  <property fmtid="{D5CDD505-2E9C-101B-9397-08002B2CF9AE}" pid="6" name="MSIP_Label_6b5c19be-2d3a-4063-bcc2-f075097a5f8a_Method">
    <vt:lpwstr>Standard</vt:lpwstr>
  </property>
  <property fmtid="{D5CDD505-2E9C-101B-9397-08002B2CF9AE}" pid="7" name="MSIP_Label_6b5c19be-2d3a-4063-bcc2-f075097a5f8a_Name">
    <vt:lpwstr>Internal</vt:lpwstr>
  </property>
  <property fmtid="{D5CDD505-2E9C-101B-9397-08002B2CF9AE}" pid="8" name="MSIP_Label_6b5c19be-2d3a-4063-bcc2-f075097a5f8a_SiteId">
    <vt:lpwstr>61de5c81-d3b4-4669-a7ae-bd2e3884f7fa</vt:lpwstr>
  </property>
  <property fmtid="{D5CDD505-2E9C-101B-9397-08002B2CF9AE}" pid="9" name="MSIP_Label_6b5c19be-2d3a-4063-bcc2-f075097a5f8a_ActionId">
    <vt:lpwstr>686fde6a-4350-42a6-a6a7-78b27cc9f769</vt:lpwstr>
  </property>
  <property fmtid="{D5CDD505-2E9C-101B-9397-08002B2CF9AE}" pid="10" name="MSIP_Label_6b5c19be-2d3a-4063-bcc2-f075097a5f8a_ContentBits">
    <vt:lpwstr>2</vt:lpwstr>
  </property>
</Properties>
</file>