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2024\01 Pricing\24-087 Sweetgreen - Canton, CT\02  Bid Forms &amp; Proposals\"/>
    </mc:Choice>
  </mc:AlternateContent>
  <xr:revisionPtr revIDLastSave="0" documentId="13_ncr:1_{C62CFFAD-D086-4A11-BE1E-6C154BB9CD14}" xr6:coauthVersionLast="47" xr6:coauthVersionMax="47" xr10:uidLastSave="{00000000-0000-0000-0000-000000000000}"/>
  <bookViews>
    <workbookView xWindow="-28920" yWindow="-120" windowWidth="29040" windowHeight="15840" xr2:uid="{F6844E26-B42F-A743-991C-78E9E74C86CB}"/>
  </bookViews>
  <sheets>
    <sheet name="Bid Form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0" i="1" l="1"/>
  <c r="B199" i="1"/>
  <c r="B197" i="1"/>
  <c r="B191" i="1"/>
  <c r="B185" i="1"/>
  <c r="B177" i="1"/>
  <c r="B174" i="1"/>
  <c r="B173" i="1"/>
  <c r="B141" i="1"/>
  <c r="B140" i="1"/>
  <c r="B138" i="1"/>
  <c r="B137" i="1"/>
  <c r="B139" i="1"/>
  <c r="B123" i="1"/>
  <c r="B124" i="1"/>
  <c r="B125" i="1"/>
  <c r="B120" i="1"/>
  <c r="B130" i="1"/>
  <c r="B119" i="1"/>
  <c r="B115" i="1"/>
  <c r="B110" i="1"/>
  <c r="B104" i="1"/>
  <c r="B103" i="1"/>
  <c r="B153" i="1"/>
  <c r="B90" i="1"/>
  <c r="B152" i="1"/>
  <c r="B89" i="1"/>
  <c r="B84" i="1"/>
  <c r="B127" i="1"/>
  <c r="B65" i="1"/>
  <c r="B47" i="1"/>
  <c r="B44" i="1"/>
  <c r="B40" i="1"/>
  <c r="B38" i="1"/>
  <c r="B39" i="1"/>
  <c r="B203" i="1"/>
  <c r="C203" i="1"/>
  <c r="B49" i="1" l="1"/>
  <c r="B8" i="1" s="1"/>
  <c r="E3" i="1"/>
  <c r="B201" i="1"/>
  <c r="C201" i="1" s="1"/>
  <c r="C200" i="1"/>
  <c r="C199" i="1"/>
  <c r="C198" i="1"/>
  <c r="C197" i="1"/>
  <c r="C196" i="1"/>
  <c r="B193" i="1"/>
  <c r="B23" i="1" s="1"/>
  <c r="C192" i="1"/>
  <c r="C191" i="1"/>
  <c r="C190" i="1"/>
  <c r="C189" i="1"/>
  <c r="C188" i="1"/>
  <c r="C187" i="1"/>
  <c r="C186" i="1"/>
  <c r="C185" i="1"/>
  <c r="B182" i="1"/>
  <c r="C182" i="1" s="1"/>
  <c r="C181" i="1"/>
  <c r="C180" i="1"/>
  <c r="C179" i="1"/>
  <c r="C178" i="1"/>
  <c r="C177" i="1"/>
  <c r="C176" i="1"/>
  <c r="C175" i="1"/>
  <c r="C174" i="1"/>
  <c r="C173" i="1"/>
  <c r="C172" i="1"/>
  <c r="B169" i="1"/>
  <c r="B21" i="1" s="1"/>
  <c r="C21" i="1" s="1"/>
  <c r="C168" i="1"/>
  <c r="C167" i="1"/>
  <c r="C166" i="1"/>
  <c r="C165" i="1"/>
  <c r="B162" i="1"/>
  <c r="C162" i="1" s="1"/>
  <c r="C161" i="1"/>
  <c r="C160" i="1"/>
  <c r="C159" i="1"/>
  <c r="B156" i="1"/>
  <c r="C156" i="1" s="1"/>
  <c r="C155" i="1"/>
  <c r="C154" i="1"/>
  <c r="C153" i="1"/>
  <c r="C152" i="1"/>
  <c r="C151" i="1"/>
  <c r="C150" i="1"/>
  <c r="B147" i="1"/>
  <c r="C147" i="1" s="1"/>
  <c r="C146" i="1"/>
  <c r="C145" i="1"/>
  <c r="B142" i="1"/>
  <c r="C141" i="1"/>
  <c r="C140" i="1"/>
  <c r="C139" i="1"/>
  <c r="C138" i="1"/>
  <c r="C137" i="1"/>
  <c r="C136" i="1"/>
  <c r="B133" i="1"/>
  <c r="C133" i="1" s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B116" i="1"/>
  <c r="C116" i="1" s="1"/>
  <c r="C115" i="1"/>
  <c r="C114" i="1"/>
  <c r="C113" i="1"/>
  <c r="C112" i="1"/>
  <c r="C111" i="1"/>
  <c r="C110" i="1"/>
  <c r="C109" i="1"/>
  <c r="B106" i="1"/>
  <c r="B14" i="1" s="1"/>
  <c r="C14" i="1" s="1"/>
  <c r="C105" i="1"/>
  <c r="C104" i="1"/>
  <c r="C103" i="1"/>
  <c r="C102" i="1"/>
  <c r="C101" i="1"/>
  <c r="C100" i="1"/>
  <c r="C99" i="1"/>
  <c r="C98" i="1"/>
  <c r="C97" i="1"/>
  <c r="C96" i="1"/>
  <c r="C95" i="1"/>
  <c r="B92" i="1"/>
  <c r="C92" i="1" s="1"/>
  <c r="C91" i="1"/>
  <c r="C90" i="1"/>
  <c r="C89" i="1"/>
  <c r="C88" i="1"/>
  <c r="B85" i="1"/>
  <c r="B12" i="1" s="1"/>
  <c r="C84" i="1"/>
  <c r="C83" i="1"/>
  <c r="C82" i="1"/>
  <c r="C81" i="1"/>
  <c r="C80" i="1"/>
  <c r="B77" i="1"/>
  <c r="C77" i="1" s="1"/>
  <c r="C76" i="1"/>
  <c r="C75" i="1"/>
  <c r="C74" i="1"/>
  <c r="C73" i="1"/>
  <c r="C72" i="1"/>
  <c r="B69" i="1"/>
  <c r="C69" i="1" s="1"/>
  <c r="C68" i="1"/>
  <c r="C67" i="1"/>
  <c r="C66" i="1"/>
  <c r="C65" i="1"/>
  <c r="C64" i="1"/>
  <c r="C63" i="1"/>
  <c r="B60" i="1"/>
  <c r="B9" i="1" s="1"/>
  <c r="C59" i="1"/>
  <c r="C58" i="1"/>
  <c r="C57" i="1"/>
  <c r="C56" i="1"/>
  <c r="C55" i="1"/>
  <c r="C54" i="1"/>
  <c r="C53" i="1"/>
  <c r="C52" i="1"/>
  <c r="C48" i="1"/>
  <c r="C47" i="1"/>
  <c r="C46" i="1"/>
  <c r="C45" i="1"/>
  <c r="C44" i="1"/>
  <c r="C43" i="1"/>
  <c r="C42" i="1"/>
  <c r="C41" i="1"/>
  <c r="C40" i="1"/>
  <c r="C39" i="1"/>
  <c r="C38" i="1"/>
  <c r="C37" i="1"/>
  <c r="B30" i="1"/>
  <c r="B29" i="1"/>
  <c r="B28" i="1"/>
  <c r="C28" i="1" s="1"/>
  <c r="B27" i="1"/>
  <c r="C27" i="1" s="1"/>
  <c r="B26" i="1"/>
  <c r="C26" i="1"/>
  <c r="B20" i="1"/>
  <c r="C20" i="1"/>
  <c r="B18" i="1"/>
  <c r="C18" i="1" s="1"/>
  <c r="C85" i="1" l="1"/>
  <c r="B10" i="1"/>
  <c r="C10" i="1" s="1"/>
  <c r="C60" i="1"/>
  <c r="C30" i="1"/>
  <c r="B31" i="1"/>
  <c r="B15" i="1"/>
  <c r="C15" i="1" s="1"/>
  <c r="C106" i="1"/>
  <c r="B13" i="1"/>
  <c r="C13" i="1" s="1"/>
  <c r="B19" i="1"/>
  <c r="C19" i="1" s="1"/>
  <c r="B16" i="1"/>
  <c r="C16" i="1" s="1"/>
  <c r="B22" i="1"/>
  <c r="C22" i="1" s="1"/>
  <c r="C29" i="1"/>
  <c r="C49" i="1"/>
  <c r="C8" i="1"/>
  <c r="B11" i="1"/>
  <c r="C11" i="1" s="1"/>
  <c r="C169" i="1"/>
  <c r="C9" i="1"/>
  <c r="C12" i="1"/>
  <c r="C193" i="1"/>
  <c r="B17" i="1"/>
  <c r="C142" i="1"/>
  <c r="B24" i="1" l="1"/>
  <c r="B33" i="1" s="1"/>
  <c r="D84" i="1" s="1"/>
  <c r="C17" i="1"/>
  <c r="C31" i="1"/>
  <c r="C23" i="1"/>
  <c r="C24" i="1" l="1"/>
  <c r="D24" i="1"/>
  <c r="D190" i="1" l="1"/>
  <c r="D114" i="1"/>
  <c r="D192" i="1"/>
  <c r="D180" i="1"/>
  <c r="D126" i="1"/>
  <c r="D69" i="1"/>
  <c r="D199" i="1"/>
  <c r="D22" i="1"/>
  <c r="D26" i="1"/>
  <c r="D29" i="1"/>
  <c r="D39" i="1"/>
  <c r="D127" i="1"/>
  <c r="D110" i="1"/>
  <c r="D66" i="1"/>
  <c r="D10" i="1"/>
  <c r="D91" i="1"/>
  <c r="D137" i="1"/>
  <c r="D187" i="1"/>
  <c r="D141" i="1"/>
  <c r="D103" i="1"/>
  <c r="D52" i="1"/>
  <c r="D142" i="1"/>
  <c r="D186" i="1"/>
  <c r="D16" i="1"/>
  <c r="D189" i="1"/>
  <c r="D85" i="1"/>
  <c r="D139" i="1"/>
  <c r="D172" i="1"/>
  <c r="D42" i="1"/>
  <c r="D27" i="1"/>
  <c r="D150" i="1"/>
  <c r="D8" i="1"/>
  <c r="D98" i="1"/>
  <c r="D151" i="1"/>
  <c r="D122" i="1"/>
  <c r="D15" i="1"/>
  <c r="D168" i="1"/>
  <c r="D74" i="1"/>
  <c r="D54" i="1"/>
  <c r="D67" i="1"/>
  <c r="D106" i="1"/>
  <c r="D81" i="1"/>
  <c r="D95" i="1"/>
  <c r="D82" i="1"/>
  <c r="D182" i="1"/>
  <c r="D40" i="1"/>
  <c r="D100" i="1"/>
  <c r="D99" i="1"/>
  <c r="D49" i="1"/>
  <c r="D44" i="1"/>
  <c r="D21" i="1"/>
  <c r="D136" i="1"/>
  <c r="D113" i="1"/>
  <c r="D181" i="1"/>
  <c r="D46" i="1"/>
  <c r="D167" i="1"/>
  <c r="D77" i="1"/>
  <c r="D80" i="1"/>
  <c r="D138" i="1"/>
  <c r="D14" i="1"/>
  <c r="D65" i="1"/>
  <c r="D129" i="1"/>
  <c r="D198" i="1"/>
  <c r="D20" i="1"/>
  <c r="D154" i="1"/>
  <c r="D124" i="1"/>
  <c r="D197" i="1"/>
  <c r="D200" i="1"/>
  <c r="D41" i="1"/>
  <c r="D101" i="1"/>
  <c r="D47" i="1"/>
  <c r="D30" i="1"/>
  <c r="D121" i="1"/>
  <c r="D196" i="1"/>
  <c r="D153" i="1"/>
  <c r="D159" i="1"/>
  <c r="D56" i="1"/>
  <c r="D156" i="1"/>
  <c r="D88" i="1"/>
  <c r="D145" i="1"/>
  <c r="D176" i="1"/>
  <c r="D174" i="1"/>
  <c r="D68" i="1"/>
  <c r="D173" i="1"/>
  <c r="D116" i="1"/>
  <c r="D76" i="1"/>
  <c r="D155" i="1"/>
  <c r="D23" i="1"/>
  <c r="D90" i="1"/>
  <c r="D102" i="1"/>
  <c r="D179" i="1"/>
  <c r="D13" i="1"/>
  <c r="D165" i="1"/>
  <c r="D130" i="1"/>
  <c r="D133" i="1"/>
  <c r="D59" i="1"/>
  <c r="D48" i="1"/>
  <c r="D12" i="1"/>
  <c r="D169" i="1"/>
  <c r="D38" i="1"/>
  <c r="D125" i="1"/>
  <c r="D161" i="1"/>
  <c r="D57" i="1"/>
  <c r="D132" i="1"/>
  <c r="D11" i="1"/>
  <c r="D97" i="1"/>
  <c r="D160" i="1"/>
  <c r="D115" i="1"/>
  <c r="D72" i="1"/>
  <c r="D109" i="1"/>
  <c r="D37" i="1"/>
  <c r="D18" i="1"/>
  <c r="D105" i="1"/>
  <c r="D123" i="1"/>
  <c r="D19" i="1"/>
  <c r="D9" i="1"/>
  <c r="D152" i="1"/>
  <c r="D177" i="1"/>
  <c r="D53" i="1"/>
  <c r="D201" i="1"/>
  <c r="D128" i="1"/>
  <c r="D73" i="1"/>
  <c r="D146" i="1"/>
  <c r="D185" i="1"/>
  <c r="D166" i="1"/>
  <c r="D55" i="1"/>
  <c r="D104" i="1"/>
  <c r="D58" i="1"/>
  <c r="D191" i="1"/>
  <c r="D75" i="1"/>
  <c r="D140" i="1"/>
  <c r="D63" i="1"/>
  <c r="D119" i="1"/>
  <c r="D17" i="1"/>
  <c r="D193" i="1"/>
  <c r="D60" i="1"/>
  <c r="D175" i="1"/>
  <c r="D43" i="1"/>
  <c r="D162" i="1"/>
  <c r="D131" i="1"/>
  <c r="D147" i="1"/>
  <c r="D64" i="1"/>
  <c r="D188" i="1"/>
  <c r="D45" i="1"/>
  <c r="D96" i="1"/>
  <c r="D178" i="1"/>
  <c r="D83" i="1"/>
  <c r="D112" i="1"/>
  <c r="D111" i="1"/>
  <c r="D92" i="1"/>
  <c r="D28" i="1"/>
  <c r="D120" i="1"/>
  <c r="D89" i="1"/>
  <c r="D31" i="1"/>
</calcChain>
</file>

<file path=xl/sharedStrings.xml><?xml version="1.0" encoding="utf-8"?>
<sst xmlns="http://schemas.openxmlformats.org/spreadsheetml/2006/main" count="275" uniqueCount="183">
  <si>
    <t>Sweetgreen</t>
  </si>
  <si>
    <t>General Contractor</t>
  </si>
  <si>
    <t xml:space="preserve">Location </t>
  </si>
  <si>
    <t>Date</t>
  </si>
  <si>
    <t>Scope</t>
  </si>
  <si>
    <t>Schedule (in weeks)</t>
  </si>
  <si>
    <t>Union/Non-Union</t>
  </si>
  <si>
    <t>Total</t>
  </si>
  <si>
    <t>$/SF</t>
  </si>
  <si>
    <t>% of Total</t>
  </si>
  <si>
    <t>Notes</t>
  </si>
  <si>
    <t>Division 1- General Conditions</t>
  </si>
  <si>
    <t>Division 2- Site Work</t>
  </si>
  <si>
    <t>Division 3- Concrete</t>
  </si>
  <si>
    <t>Division 4- Masonry</t>
  </si>
  <si>
    <t>Division 5- Metals</t>
  </si>
  <si>
    <t>Division 6- Wood &amp; Plastics</t>
  </si>
  <si>
    <t>Division 7- Thermal &amp; Moisture Protection</t>
  </si>
  <si>
    <t>Division 8- Doors &amp; Windows</t>
  </si>
  <si>
    <t>Division 9- Finishes</t>
  </si>
  <si>
    <t>Division 10- Specialties</t>
  </si>
  <si>
    <t>Division 11- Equipment</t>
  </si>
  <si>
    <t>Division 12- Furnishings</t>
  </si>
  <si>
    <t>Division 13- Special Construction</t>
  </si>
  <si>
    <t>Division 14- Conveying Systems</t>
  </si>
  <si>
    <t>Division 15- Mechanical</t>
  </si>
  <si>
    <t>Division 16- Electrical</t>
  </si>
  <si>
    <t>Subtotal</t>
  </si>
  <si>
    <t>LL and/or Mall Fees</t>
  </si>
  <si>
    <t>Insurance</t>
  </si>
  <si>
    <t>Builders Risk</t>
  </si>
  <si>
    <t>Contractors Overhead &amp; Profit</t>
  </si>
  <si>
    <t>Tax (if applicable)</t>
  </si>
  <si>
    <t>General Requirements Subtotal</t>
  </si>
  <si>
    <t>Grand Total</t>
  </si>
  <si>
    <t>Pre Construction</t>
  </si>
  <si>
    <r>
      <t xml:space="preserve">GC/Project Requirements </t>
    </r>
    <r>
      <rPr>
        <sz val="9"/>
        <color theme="1"/>
        <rFont val="Calibri"/>
        <family val="2"/>
        <scheme val="minor"/>
      </rPr>
      <t>(ex. Office expenses, supplies, shipping, job site mobilization etc).</t>
    </r>
  </si>
  <si>
    <r>
      <t xml:space="preserve">Construction staffing </t>
    </r>
    <r>
      <rPr>
        <sz val="9"/>
        <color theme="1"/>
        <rFont val="Calibri"/>
        <family val="2"/>
        <scheme val="minor"/>
      </rPr>
      <t>(incl. Project executives, PM, Site Super)</t>
    </r>
  </si>
  <si>
    <t>General Labor</t>
  </si>
  <si>
    <t>Barricade/Temp Protection</t>
  </si>
  <si>
    <t>Temp. Storage (as needed)</t>
  </si>
  <si>
    <t>Temp. Utilities (as needed)</t>
  </si>
  <si>
    <t>Dumpster/Trash Removal</t>
  </si>
  <si>
    <t>Inspections (Special Inspections as required)</t>
  </si>
  <si>
    <t>Equipment Rentals</t>
  </si>
  <si>
    <t>Final Cleaning</t>
  </si>
  <si>
    <t>Misc. General Conditions (explain)</t>
  </si>
  <si>
    <t>Division 1 Subtotal</t>
  </si>
  <si>
    <t>Demolition</t>
  </si>
  <si>
    <t>Abatement - Material, Mold</t>
  </si>
  <si>
    <t>Excavate, Fill, Grade - Building services</t>
  </si>
  <si>
    <t>Concrete Paving - Building Services</t>
  </si>
  <si>
    <t>Misc. Parking Lot Work (Upgrades)</t>
  </si>
  <si>
    <t>Trash Enclosure</t>
  </si>
  <si>
    <t>Landscape/Irrigation</t>
  </si>
  <si>
    <t>Misc. Site Work (explain)</t>
  </si>
  <si>
    <t>Division 2 Subtotal</t>
  </si>
  <si>
    <t>Coring/X-Ray - include Engineering Fees</t>
  </si>
  <si>
    <t>Floor preparation, leveling &amp; patching</t>
  </si>
  <si>
    <t>Concrete cutting &amp; patching (as needed for plumbing or electrical)</t>
  </si>
  <si>
    <t>Concrete Flatwork - New Slab</t>
  </si>
  <si>
    <t>Concrete Flatwork - Trench infill</t>
  </si>
  <si>
    <t>Misc.Concrete (Explain)</t>
  </si>
  <si>
    <t>Division 3 Subtotal</t>
  </si>
  <si>
    <t>Basic Masonry Materials</t>
  </si>
  <si>
    <t>Brick/Stone - Exterior</t>
  </si>
  <si>
    <t>Brick/Stone/Plaster - Interior</t>
  </si>
  <si>
    <t>Masonry Restoration</t>
  </si>
  <si>
    <t>Misc. Masonry (Explain)</t>
  </si>
  <si>
    <t>Division 4 Subtotal</t>
  </si>
  <si>
    <t>Structural steel</t>
  </si>
  <si>
    <t>Railings - Exterior</t>
  </si>
  <si>
    <t>Metal Fabrications</t>
  </si>
  <si>
    <t>Ornamental Metal</t>
  </si>
  <si>
    <t>Misc. Metals (Explain)</t>
  </si>
  <si>
    <t>Division 5 Subtotal</t>
  </si>
  <si>
    <t>Blocking</t>
  </si>
  <si>
    <t>Rough Carpentry</t>
  </si>
  <si>
    <t>Finish Carpentry</t>
  </si>
  <si>
    <t>Misc. Wood &amp; Plastics (Explain)</t>
  </si>
  <si>
    <t>Division 6 Subtotal</t>
  </si>
  <si>
    <t>Fireproofing</t>
  </si>
  <si>
    <t>New Roofing</t>
  </si>
  <si>
    <t>Waterproofing - Floor</t>
  </si>
  <si>
    <t>Waterproofing - Exterior Walls</t>
  </si>
  <si>
    <t>Insulation - Exterior Walls</t>
  </si>
  <si>
    <t>Insulation - Soundproofing</t>
  </si>
  <si>
    <t>EIFS</t>
  </si>
  <si>
    <t>Rigid Insulation</t>
  </si>
  <si>
    <t>Roof Patch</t>
  </si>
  <si>
    <t>Sealants</t>
  </si>
  <si>
    <t>Misc. Thermal &amp; Moisture Protection (Explain)</t>
  </si>
  <si>
    <t>Division 7 Subtotal</t>
  </si>
  <si>
    <t>Wood doors &amp; frames</t>
  </si>
  <si>
    <t>Metal doors &amp; frames</t>
  </si>
  <si>
    <t>Special Doors/Grills</t>
  </si>
  <si>
    <t>Glass door systems</t>
  </si>
  <si>
    <r>
      <t>Door Hardware</t>
    </r>
    <r>
      <rPr>
        <i/>
        <sz val="9"/>
        <color theme="1"/>
        <rFont val="Gill Sans MT"/>
        <family val="2"/>
      </rPr>
      <t xml:space="preserve"> (supply &amp; install)</t>
    </r>
  </si>
  <si>
    <t>Storefront system &amp; glazing</t>
  </si>
  <si>
    <t>Misc. Doors &amp; Windows (Explain)</t>
  </si>
  <si>
    <t>Division 8 Subtotal</t>
  </si>
  <si>
    <t>Drywall</t>
  </si>
  <si>
    <t>Acoustical Ceiling Assemblies</t>
  </si>
  <si>
    <t>GWB Ceiling Assemblies</t>
  </si>
  <si>
    <t>Specialty Ceiling</t>
  </si>
  <si>
    <t>Painting</t>
  </si>
  <si>
    <t>FRP</t>
  </si>
  <si>
    <t xml:space="preserve">Specialty Floor </t>
  </si>
  <si>
    <t>Stain and Seal Concrete</t>
  </si>
  <si>
    <r>
      <t xml:space="preserve">Concrete Floor Finish </t>
    </r>
    <r>
      <rPr>
        <sz val="9"/>
        <rFont val="Gotham Light"/>
      </rPr>
      <t>(Polished)</t>
    </r>
  </si>
  <si>
    <t>Mall tile/flooring</t>
  </si>
  <si>
    <t>Vinyl &amp; Rubber flooring</t>
  </si>
  <si>
    <t>Ceramic tile</t>
  </si>
  <si>
    <t>Floor Protection</t>
  </si>
  <si>
    <t>Misc. Finishes (Explain)</t>
  </si>
  <si>
    <t>Division 9 Subtotal</t>
  </si>
  <si>
    <t xml:space="preserve">Toilet room accessories </t>
  </si>
  <si>
    <t>Corner guards</t>
  </si>
  <si>
    <r>
      <t>Fire extinguishers</t>
    </r>
    <r>
      <rPr>
        <i/>
        <sz val="9"/>
        <color theme="1"/>
        <rFont val="Gill Sans MT"/>
        <family val="2"/>
      </rPr>
      <t xml:space="preserve"> </t>
    </r>
  </si>
  <si>
    <t>Bathroom/Store Signs</t>
  </si>
  <si>
    <t>Install Owner Supplied Items</t>
  </si>
  <si>
    <t>Misc. Specialties (Explain)</t>
  </si>
  <si>
    <t>Division 10 Subtotal</t>
  </si>
  <si>
    <t>Office &amp; drop safes</t>
  </si>
  <si>
    <t>Misc. Equipment (Explain)</t>
  </si>
  <si>
    <t>Division 11 Subtotal</t>
  </si>
  <si>
    <t>Sales Floor Fixtures (unload and install)</t>
  </si>
  <si>
    <t>Stockroom Fixtures (unload and install)</t>
  </si>
  <si>
    <t>Furniture</t>
  </si>
  <si>
    <t>Millwork</t>
  </si>
  <si>
    <t>Artwork</t>
  </si>
  <si>
    <t>Misc. Furnishings (Explain)</t>
  </si>
  <si>
    <t>Division 12 Subtotal</t>
  </si>
  <si>
    <t>Sound, Vibration &amp; Seismic Control</t>
  </si>
  <si>
    <t>Patio Scope including pavers, electrical, heaters, etc.</t>
  </si>
  <si>
    <t>Misc. Special Construction (Explain)</t>
  </si>
  <si>
    <t>Division 13 Subtotal</t>
  </si>
  <si>
    <t>Dumbwaiter</t>
  </si>
  <si>
    <t>Elevator</t>
  </si>
  <si>
    <t>Scaffolding</t>
  </si>
  <si>
    <t>Misc. Conveying Systems (Explain)</t>
  </si>
  <si>
    <t>Division 14 Subtotal</t>
  </si>
  <si>
    <t>Building Service Piping</t>
  </si>
  <si>
    <t>Fire Protection</t>
  </si>
  <si>
    <t>Plumbing Fixtures &amp; Equipment</t>
  </si>
  <si>
    <t>Heat-Generation Equipment</t>
  </si>
  <si>
    <t>Refridgeration equipment</t>
  </si>
  <si>
    <t>HVAC Equipment</t>
  </si>
  <si>
    <t>Air Distribution</t>
  </si>
  <si>
    <t>HVAC Instrumentation &amp; Controls</t>
  </si>
  <si>
    <t>Testing Adjusting &amp; Balancing</t>
  </si>
  <si>
    <t>Misc. Mechanical (Explain)</t>
  </si>
  <si>
    <t>Division 15 Subtotal</t>
  </si>
  <si>
    <t>Electrical Service Scope</t>
  </si>
  <si>
    <t>Wiring and Devices</t>
  </si>
  <si>
    <t>Low-Voltage Distribution</t>
  </si>
  <si>
    <t>Lighting</t>
  </si>
  <si>
    <t>Communications</t>
  </si>
  <si>
    <t>Sound &amp; Video</t>
  </si>
  <si>
    <t>Fire Alarm</t>
  </si>
  <si>
    <t>Misc. Electrical (Explain)</t>
  </si>
  <si>
    <t>Division 16 Subtotal</t>
  </si>
  <si>
    <t>Permit Fees (if known)</t>
  </si>
  <si>
    <t>Allowances</t>
  </si>
  <si>
    <t>Exclusions</t>
  </si>
  <si>
    <t>Only Enter data into Yellow Cells</t>
  </si>
  <si>
    <t xml:space="preserve">Square Footage </t>
  </si>
  <si>
    <t>per drawings</t>
  </si>
  <si>
    <t>Non-Union</t>
  </si>
  <si>
    <t>Farmington Valley</t>
  </si>
  <si>
    <t>New England Construction</t>
  </si>
  <si>
    <t>Allowance</t>
  </si>
  <si>
    <t>Excluded</t>
  </si>
  <si>
    <t>Stainless steel wall protection and base</t>
  </si>
  <si>
    <t>Installation of Owner Supplied Furniture</t>
  </si>
  <si>
    <t>Landlord required Roofer</t>
  </si>
  <si>
    <t>Prep cube window</t>
  </si>
  <si>
    <t>Dur-a-Flex System</t>
  </si>
  <si>
    <t>Install Only</t>
  </si>
  <si>
    <t>Included in Drywall</t>
  </si>
  <si>
    <t>Kitchen Wall Mount Soap &amp; Paper Towel Dispensers</t>
  </si>
  <si>
    <t>Added permits to formula</t>
  </si>
  <si>
    <t>Includes Renovation Tax per the State of Connecticut.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</si>
</sst>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Gill Sans MT"/>
      <family val="2"/>
    </font>
    <font>
      <sz val="9"/>
      <name val="Gotham Light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1" fillId="0" borderId="1" xfId="0" applyFont="1" applyBorder="1" applyAlignment="1">
      <alignment wrapText="1"/>
    </xf>
    <xf numFmtId="44" fontId="1" fillId="0" borderId="2" xfId="1" applyFont="1" applyBorder="1" applyAlignment="1">
      <alignment horizontal="left"/>
    </xf>
    <xf numFmtId="0" fontId="1" fillId="0" borderId="4" xfId="0" applyFont="1" applyBorder="1" applyAlignment="1">
      <alignment wrapText="1"/>
    </xf>
    <xf numFmtId="44" fontId="1" fillId="0" borderId="0" xfId="1" applyFont="1" applyBorder="1" applyAlignment="1">
      <alignment horizontal="left"/>
    </xf>
    <xf numFmtId="44" fontId="1" fillId="0" borderId="5" xfId="1" applyFont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44" fontId="1" fillId="0" borderId="7" xfId="1" applyFont="1" applyBorder="1" applyAlignment="1">
      <alignment horizontal="left"/>
    </xf>
    <xf numFmtId="44" fontId="0" fillId="0" borderId="8" xfId="1" applyFont="1" applyBorder="1" applyAlignment="1" applyProtection="1">
      <protection locked="0"/>
    </xf>
    <xf numFmtId="0" fontId="1" fillId="0" borderId="0" xfId="0" applyFont="1" applyAlignment="1">
      <alignment wrapText="1"/>
    </xf>
    <xf numFmtId="44" fontId="1" fillId="0" borderId="0" xfId="1" applyFont="1"/>
    <xf numFmtId="0" fontId="1" fillId="0" borderId="9" xfId="0" applyFont="1" applyBorder="1" applyAlignment="1">
      <alignment wrapText="1"/>
    </xf>
    <xf numFmtId="44" fontId="1" fillId="2" borderId="10" xfId="1" applyFont="1" applyFill="1" applyBorder="1"/>
    <xf numFmtId="44" fontId="1" fillId="2" borderId="10" xfId="1" applyFont="1" applyFill="1" applyBorder="1" applyAlignment="1">
      <alignment wrapText="1"/>
    </xf>
    <xf numFmtId="44" fontId="1" fillId="2" borderId="11" xfId="1" applyFont="1" applyFill="1" applyBorder="1" applyAlignment="1"/>
    <xf numFmtId="44" fontId="1" fillId="0" borderId="0" xfId="1" applyFont="1" applyBorder="1"/>
    <xf numFmtId="9" fontId="1" fillId="0" borderId="0" xfId="2" applyFont="1" applyBorder="1" applyAlignment="1">
      <alignment horizontal="center" wrapText="1"/>
    </xf>
    <xf numFmtId="0" fontId="1" fillId="0" borderId="5" xfId="0" applyFont="1" applyBorder="1" applyProtection="1">
      <protection locked="0"/>
    </xf>
    <xf numFmtId="0" fontId="2" fillId="2" borderId="9" xfId="0" applyFont="1" applyFill="1" applyBorder="1" applyAlignment="1">
      <alignment wrapText="1"/>
    </xf>
    <xf numFmtId="44" fontId="2" fillId="2" borderId="10" xfId="1" applyFont="1" applyFill="1" applyBorder="1"/>
    <xf numFmtId="9" fontId="2" fillId="2" borderId="10" xfId="2" applyFont="1" applyFill="1" applyBorder="1" applyAlignment="1">
      <alignment horizontal="center" wrapText="1"/>
    </xf>
    <xf numFmtId="0" fontId="1" fillId="0" borderId="5" xfId="0" applyFont="1" applyBorder="1"/>
    <xf numFmtId="0" fontId="0" fillId="0" borderId="4" xfId="0" applyBorder="1" applyAlignment="1">
      <alignment wrapText="1"/>
    </xf>
    <xf numFmtId="9" fontId="2" fillId="2" borderId="10" xfId="2" applyFont="1" applyFill="1" applyBorder="1" applyAlignment="1">
      <alignment horizontal="center"/>
    </xf>
    <xf numFmtId="0" fontId="1" fillId="0" borderId="0" xfId="0" applyFont="1"/>
    <xf numFmtId="9" fontId="1" fillId="2" borderId="10" xfId="2" applyFont="1" applyFill="1" applyBorder="1" applyAlignment="1">
      <alignment horizontal="center" wrapText="1"/>
    </xf>
    <xf numFmtId="44" fontId="1" fillId="2" borderId="11" xfId="1" applyFont="1" applyFill="1" applyBorder="1" applyProtection="1">
      <protection locked="0"/>
    </xf>
    <xf numFmtId="0" fontId="1" fillId="0" borderId="4" xfId="0" applyFont="1" applyBorder="1" applyAlignment="1">
      <alignment horizontal="right" wrapText="1"/>
    </xf>
    <xf numFmtId="44" fontId="1" fillId="0" borderId="0" xfId="1" applyFont="1" applyBorder="1" applyProtection="1">
      <protection locked="0"/>
    </xf>
    <xf numFmtId="0" fontId="0" fillId="0" borderId="5" xfId="0" applyBorder="1" applyProtection="1">
      <protection locked="0"/>
    </xf>
    <xf numFmtId="0" fontId="2" fillId="2" borderId="6" xfId="0" applyFont="1" applyFill="1" applyBorder="1" applyAlignment="1">
      <alignment horizontal="left" wrapText="1"/>
    </xf>
    <xf numFmtId="44" fontId="2" fillId="2" borderId="7" xfId="1" applyFont="1" applyFill="1" applyBorder="1" applyProtection="1">
      <protection locked="0"/>
    </xf>
    <xf numFmtId="44" fontId="2" fillId="2" borderId="7" xfId="1" applyFont="1" applyFill="1" applyBorder="1"/>
    <xf numFmtId="9" fontId="2" fillId="2" borderId="7" xfId="2" applyFont="1" applyFill="1" applyBorder="1" applyAlignment="1">
      <alignment horizontal="center" wrapText="1"/>
    </xf>
    <xf numFmtId="0" fontId="1" fillId="2" borderId="8" xfId="0" applyFont="1" applyFill="1" applyBorder="1" applyProtection="1">
      <protection locked="0"/>
    </xf>
    <xf numFmtId="9" fontId="1" fillId="0" borderId="0" xfId="2" applyFont="1" applyAlignment="1">
      <alignment horizontal="center"/>
    </xf>
    <xf numFmtId="44" fontId="1" fillId="0" borderId="0" xfId="1" applyFont="1" applyAlignment="1">
      <alignment wrapText="1"/>
    </xf>
    <xf numFmtId="44" fontId="1" fillId="2" borderId="11" xfId="1" applyFont="1" applyFill="1" applyBorder="1"/>
    <xf numFmtId="0" fontId="1" fillId="2" borderId="8" xfId="0" applyFont="1" applyFill="1" applyBorder="1"/>
    <xf numFmtId="0" fontId="0" fillId="0" borderId="4" xfId="0" applyBorder="1" applyAlignment="1">
      <alignment horizontal="right" wrapText="1"/>
    </xf>
    <xf numFmtId="44" fontId="1" fillId="0" borderId="2" xfId="1" applyFont="1" applyBorder="1"/>
    <xf numFmtId="9" fontId="1" fillId="0" borderId="2" xfId="2" applyFont="1" applyBorder="1" applyAlignment="1">
      <alignment horizontal="center"/>
    </xf>
    <xf numFmtId="44" fontId="1" fillId="0" borderId="3" xfId="1" applyFont="1" applyBorder="1" applyAlignment="1">
      <alignment wrapText="1"/>
    </xf>
    <xf numFmtId="0" fontId="1" fillId="0" borderId="6" xfId="0" applyFont="1" applyBorder="1" applyAlignment="1">
      <alignment horizontal="right" wrapText="1"/>
    </xf>
    <xf numFmtId="44" fontId="1" fillId="0" borderId="7" xfId="1" applyFont="1" applyBorder="1"/>
    <xf numFmtId="9" fontId="1" fillId="0" borderId="7" xfId="2" applyFont="1" applyBorder="1" applyAlignment="1">
      <alignment horizontal="center" wrapText="1"/>
    </xf>
    <xf numFmtId="0" fontId="1" fillId="0" borderId="7" xfId="0" applyFont="1" applyBorder="1"/>
    <xf numFmtId="0" fontId="2" fillId="2" borderId="0" xfId="0" applyFont="1" applyFill="1" applyAlignment="1">
      <alignment horizontal="left" wrapText="1"/>
    </xf>
    <xf numFmtId="44" fontId="2" fillId="2" borderId="0" xfId="1" applyFont="1" applyFill="1"/>
    <xf numFmtId="9" fontId="2" fillId="2" borderId="0" xfId="2" applyFont="1" applyFill="1" applyAlignment="1">
      <alignment horizontal="center" wrapText="1"/>
    </xf>
    <xf numFmtId="0" fontId="1" fillId="2" borderId="0" xfId="0" applyFont="1" applyFill="1"/>
    <xf numFmtId="9" fontId="1" fillId="0" borderId="0" xfId="2" applyFont="1" applyBorder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44" fontId="1" fillId="0" borderId="0" xfId="1" applyFont="1" applyProtection="1">
      <protection locked="0"/>
    </xf>
    <xf numFmtId="44" fontId="1" fillId="2" borderId="2" xfId="1" applyFont="1" applyFill="1" applyBorder="1"/>
    <xf numFmtId="44" fontId="1" fillId="3" borderId="12" xfId="1" applyFont="1" applyFill="1" applyBorder="1" applyProtection="1">
      <protection locked="0"/>
    </xf>
    <xf numFmtId="44" fontId="0" fillId="3" borderId="12" xfId="1" applyFont="1" applyFill="1" applyBorder="1" applyProtection="1">
      <protection locked="0"/>
    </xf>
    <xf numFmtId="44" fontId="1" fillId="2" borderId="2" xfId="1" applyFont="1" applyFill="1" applyBorder="1" applyProtection="1">
      <protection locked="0"/>
    </xf>
    <xf numFmtId="44" fontId="1" fillId="2" borderId="7" xfId="1" applyFont="1" applyFill="1" applyBorder="1"/>
    <xf numFmtId="44" fontId="1" fillId="3" borderId="3" xfId="1" applyFont="1" applyFill="1" applyBorder="1" applyAlignment="1" applyProtection="1">
      <alignment wrapText="1"/>
      <protection locked="0"/>
    </xf>
    <xf numFmtId="15" fontId="6" fillId="0" borderId="5" xfId="1" applyNumberFormat="1" applyFont="1" applyBorder="1" applyAlignment="1" applyProtection="1">
      <alignment wrapText="1"/>
      <protection locked="0"/>
    </xf>
    <xf numFmtId="44" fontId="1" fillId="3" borderId="10" xfId="1" applyFont="1" applyFill="1" applyBorder="1" applyProtection="1">
      <protection locked="0"/>
    </xf>
    <xf numFmtId="44" fontId="2" fillId="3" borderId="11" xfId="1" applyFont="1" applyFill="1" applyBorder="1" applyAlignment="1"/>
    <xf numFmtId="0" fontId="1" fillId="0" borderId="4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2" fillId="3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0" fontId="0" fillId="3" borderId="0" xfId="0" applyFill="1" applyProtection="1">
      <protection locked="0"/>
    </xf>
    <xf numFmtId="0" fontId="0" fillId="3" borderId="7" xfId="0" applyFill="1" applyBorder="1" applyAlignment="1" applyProtection="1">
      <alignment horizontal="right" wrapText="1"/>
      <protection locked="0"/>
    </xf>
    <xf numFmtId="0" fontId="0" fillId="3" borderId="7" xfId="0" applyFill="1" applyBorder="1" applyAlignment="1" applyProtection="1">
      <alignment horizontal="right"/>
      <protection locked="0"/>
    </xf>
  </cellXfs>
  <cellStyles count="3">
    <cellStyle name="Currency" xfId="1" builtinId="4"/>
    <cellStyle name="Normal" xfId="0" builtinId="0"/>
    <cellStyle name="Percent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2024\01%20Pricing\24-087%20Sweetgreen%20-%20Canton,%20CT\02%20%20Bid%20Forms%20&amp;%20Proposals\sweetgreen%20export%204.xls" TargetMode="External"/><Relationship Id="rId1" Type="http://schemas.openxmlformats.org/officeDocument/2006/relationships/externalLinkPath" Target="sweetgreen%20export%2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1">
          <cell r="F11">
            <v>0</v>
          </cell>
        </row>
        <row r="12">
          <cell r="F12">
            <v>17680</v>
          </cell>
        </row>
        <row r="13">
          <cell r="F13">
            <v>16640</v>
          </cell>
        </row>
        <row r="14">
          <cell r="F14">
            <v>0</v>
          </cell>
        </row>
        <row r="15">
          <cell r="F15">
            <v>73600</v>
          </cell>
        </row>
        <row r="16">
          <cell r="F16">
            <v>5600</v>
          </cell>
        </row>
        <row r="20">
          <cell r="F20">
            <v>800</v>
          </cell>
        </row>
        <row r="21">
          <cell r="F21">
            <v>1800</v>
          </cell>
        </row>
        <row r="22">
          <cell r="F22">
            <v>2600</v>
          </cell>
        </row>
        <row r="23">
          <cell r="F23">
            <v>840</v>
          </cell>
        </row>
        <row r="24">
          <cell r="F24">
            <v>1500</v>
          </cell>
        </row>
        <row r="25">
          <cell r="F25">
            <v>5400</v>
          </cell>
        </row>
        <row r="26">
          <cell r="F26">
            <v>450</v>
          </cell>
        </row>
        <row r="27">
          <cell r="F27">
            <v>1768</v>
          </cell>
        </row>
        <row r="28">
          <cell r="F28">
            <v>1200</v>
          </cell>
        </row>
        <row r="31">
          <cell r="F31">
            <v>2800</v>
          </cell>
        </row>
        <row r="36">
          <cell r="F36">
            <v>30000</v>
          </cell>
        </row>
        <row r="46">
          <cell r="F46">
            <v>4873</v>
          </cell>
        </row>
        <row r="50">
          <cell r="F50">
            <v>11086</v>
          </cell>
        </row>
        <row r="55">
          <cell r="F55">
            <v>2000</v>
          </cell>
        </row>
        <row r="56">
          <cell r="F56">
            <v>1500</v>
          </cell>
        </row>
        <row r="57">
          <cell r="F57">
            <v>4000</v>
          </cell>
        </row>
        <row r="58">
          <cell r="F58">
            <v>600</v>
          </cell>
        </row>
        <row r="59">
          <cell r="F59">
            <v>650</v>
          </cell>
        </row>
        <row r="60">
          <cell r="F60">
            <v>1500</v>
          </cell>
        </row>
        <row r="68">
          <cell r="F68">
            <v>6800</v>
          </cell>
        </row>
        <row r="89">
          <cell r="F89">
            <v>2040</v>
          </cell>
        </row>
        <row r="90">
          <cell r="F90">
            <v>2500</v>
          </cell>
        </row>
        <row r="91">
          <cell r="F91">
            <v>500</v>
          </cell>
        </row>
        <row r="95">
          <cell r="F95">
            <v>11666</v>
          </cell>
        </row>
        <row r="96">
          <cell r="F96">
            <v>1500</v>
          </cell>
        </row>
        <row r="100">
          <cell r="F100">
            <v>8210</v>
          </cell>
        </row>
        <row r="102">
          <cell r="F102">
            <v>500</v>
          </cell>
        </row>
        <row r="103">
          <cell r="F103">
            <v>2370</v>
          </cell>
        </row>
        <row r="105">
          <cell r="F105">
            <v>2500</v>
          </cell>
        </row>
        <row r="115">
          <cell r="F115">
            <v>44630</v>
          </cell>
        </row>
        <row r="118">
          <cell r="F118">
            <v>8000</v>
          </cell>
        </row>
        <row r="123">
          <cell r="F123">
            <v>3709</v>
          </cell>
        </row>
        <row r="124">
          <cell r="F124">
            <v>16448</v>
          </cell>
        </row>
        <row r="126">
          <cell r="F126">
            <v>19200</v>
          </cell>
        </row>
        <row r="127">
          <cell r="F127">
            <v>2910</v>
          </cell>
        </row>
        <row r="135">
          <cell r="F135">
            <v>350</v>
          </cell>
        </row>
        <row r="138">
          <cell r="F138">
            <v>400</v>
          </cell>
        </row>
        <row r="139">
          <cell r="F139">
            <v>900</v>
          </cell>
        </row>
        <row r="140">
          <cell r="F140">
            <v>485</v>
          </cell>
        </row>
        <row r="141">
          <cell r="F141">
            <v>2720</v>
          </cell>
        </row>
        <row r="142">
          <cell r="F142">
            <v>680</v>
          </cell>
        </row>
        <row r="143">
          <cell r="F143">
            <v>150</v>
          </cell>
        </row>
        <row r="144">
          <cell r="F144">
            <v>150</v>
          </cell>
        </row>
        <row r="149">
          <cell r="F149">
            <v>13500</v>
          </cell>
        </row>
        <row r="153">
          <cell r="F153">
            <v>134500</v>
          </cell>
        </row>
        <row r="180">
          <cell r="F180">
            <v>82275</v>
          </cell>
        </row>
        <row r="198">
          <cell r="F198">
            <v>104378</v>
          </cell>
        </row>
        <row r="213">
          <cell r="F213">
            <v>34396</v>
          </cell>
        </row>
        <row r="217">
          <cell r="F217">
            <v>9950</v>
          </cell>
        </row>
        <row r="218">
          <cell r="F218">
            <v>11362</v>
          </cell>
        </row>
        <row r="219">
          <cell r="F219">
            <v>35928</v>
          </cell>
        </row>
        <row r="220">
          <cell r="F220">
            <v>3003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C1AD9-8021-5444-AE58-70D8EF69CA9C}">
  <dimension ref="A1:E244"/>
  <sheetViews>
    <sheetView tabSelected="1" workbookViewId="0">
      <selection activeCell="E203" sqref="E203"/>
    </sheetView>
  </sheetViews>
  <sheetFormatPr defaultColWidth="11.42578125" defaultRowHeight="15"/>
  <cols>
    <col min="1" max="1" width="51.7109375" style="9" bestFit="1" customWidth="1"/>
    <col min="2" max="2" width="19.42578125" style="9" customWidth="1"/>
    <col min="3" max="4" width="20.7109375" style="10" customWidth="1"/>
    <col min="5" max="5" width="50.7109375" style="10" customWidth="1"/>
  </cols>
  <sheetData>
    <row r="1" spans="1:5" ht="15.75" thickBot="1">
      <c r="A1" s="69" t="s">
        <v>165</v>
      </c>
      <c r="B1" s="70"/>
      <c r="C1" s="70"/>
      <c r="D1" s="70"/>
      <c r="E1" s="70"/>
    </row>
    <row r="2" spans="1:5">
      <c r="A2" s="1"/>
      <c r="B2" s="77" t="s">
        <v>0</v>
      </c>
      <c r="C2" s="75"/>
      <c r="D2" s="2" t="s">
        <v>1</v>
      </c>
      <c r="E2" s="59" t="s">
        <v>170</v>
      </c>
    </row>
    <row r="3" spans="1:5">
      <c r="A3" s="3" t="s">
        <v>2</v>
      </c>
      <c r="B3" s="78" t="s">
        <v>169</v>
      </c>
      <c r="C3" s="64"/>
      <c r="D3" s="4" t="s">
        <v>3</v>
      </c>
      <c r="E3" s="60">
        <f ca="1">TODAY()</f>
        <v>45530</v>
      </c>
    </row>
    <row r="4" spans="1:5">
      <c r="A4" s="22" t="s">
        <v>166</v>
      </c>
      <c r="B4" s="79">
        <v>2947</v>
      </c>
      <c r="C4" s="80"/>
      <c r="D4" s="4" t="s">
        <v>4</v>
      </c>
      <c r="E4" s="5" t="s">
        <v>167</v>
      </c>
    </row>
    <row r="5" spans="1:5" ht="15.75" thickBot="1">
      <c r="A5" s="6" t="s">
        <v>5</v>
      </c>
      <c r="B5" s="81">
        <v>16</v>
      </c>
      <c r="C5" s="82"/>
      <c r="D5" s="7" t="s">
        <v>6</v>
      </c>
      <c r="E5" s="8" t="s">
        <v>168</v>
      </c>
    </row>
    <row r="6" spans="1:5" ht="15.75" thickBot="1"/>
    <row r="7" spans="1:5" ht="15.75" thickBot="1">
      <c r="A7" s="11"/>
      <c r="B7" s="12" t="s">
        <v>7</v>
      </c>
      <c r="C7" s="12" t="s">
        <v>8</v>
      </c>
      <c r="D7" s="13" t="s">
        <v>9</v>
      </c>
      <c r="E7" s="14" t="s">
        <v>10</v>
      </c>
    </row>
    <row r="8" spans="1:5">
      <c r="A8" s="3" t="s">
        <v>11</v>
      </c>
      <c r="B8" s="15">
        <f>B49</f>
        <v>129878</v>
      </c>
      <c r="C8" s="15">
        <f>B8/$B$4</f>
        <v>44.071258907363422</v>
      </c>
      <c r="D8" s="16">
        <f>B8/$B$33</f>
        <v>0.17145678464733194</v>
      </c>
      <c r="E8" s="17"/>
    </row>
    <row r="9" spans="1:5">
      <c r="A9" s="3" t="s">
        <v>12</v>
      </c>
      <c r="B9" s="15">
        <f>B60</f>
        <v>0</v>
      </c>
      <c r="C9" s="15">
        <f t="shared" ref="C9:C23" si="0">B9/$B$4</f>
        <v>0</v>
      </c>
      <c r="D9" s="16">
        <f t="shared" ref="D9:D24" si="1">B9/$B$33</f>
        <v>0</v>
      </c>
      <c r="E9" s="17"/>
    </row>
    <row r="10" spans="1:5">
      <c r="A10" s="3" t="s">
        <v>13</v>
      </c>
      <c r="B10" s="15">
        <f>B69</f>
        <v>30000</v>
      </c>
      <c r="C10" s="15">
        <f t="shared" si="0"/>
        <v>10.179843909060061</v>
      </c>
      <c r="D10" s="16">
        <f t="shared" si="1"/>
        <v>3.9604117244028687E-2</v>
      </c>
      <c r="E10" s="17"/>
    </row>
    <row r="11" spans="1:5">
      <c r="A11" s="3" t="s">
        <v>14</v>
      </c>
      <c r="B11" s="15">
        <f>B77</f>
        <v>0</v>
      </c>
      <c r="C11" s="15">
        <f t="shared" si="0"/>
        <v>0</v>
      </c>
      <c r="D11" s="16">
        <f t="shared" si="1"/>
        <v>0</v>
      </c>
      <c r="E11" s="17"/>
    </row>
    <row r="12" spans="1:5">
      <c r="A12" s="3" t="s">
        <v>15</v>
      </c>
      <c r="B12" s="15">
        <f>B85</f>
        <v>11086</v>
      </c>
      <c r="C12" s="15">
        <f t="shared" si="0"/>
        <v>3.7617916525279944</v>
      </c>
      <c r="D12" s="16">
        <f t="shared" si="1"/>
        <v>1.4635041458910068E-2</v>
      </c>
      <c r="E12" s="17"/>
    </row>
    <row r="13" spans="1:5">
      <c r="A13" s="3" t="s">
        <v>16</v>
      </c>
      <c r="B13" s="15">
        <f>B92</f>
        <v>12290</v>
      </c>
      <c r="C13" s="15">
        <f t="shared" si="0"/>
        <v>4.1703427214116049</v>
      </c>
      <c r="D13" s="16">
        <f t="shared" si="1"/>
        <v>1.6224486697637087E-2</v>
      </c>
      <c r="E13" s="17"/>
    </row>
    <row r="14" spans="1:5">
      <c r="A14" s="3" t="s">
        <v>17</v>
      </c>
      <c r="B14" s="15">
        <f>B106</f>
        <v>13166</v>
      </c>
      <c r="C14" s="15">
        <f t="shared" si="0"/>
        <v>4.4675941635561589</v>
      </c>
      <c r="D14" s="16">
        <f t="shared" si="1"/>
        <v>1.7380926921162724E-2</v>
      </c>
      <c r="E14" s="17"/>
    </row>
    <row r="15" spans="1:5">
      <c r="A15" s="3" t="s">
        <v>18</v>
      </c>
      <c r="B15" s="15">
        <f>B116</f>
        <v>13580</v>
      </c>
      <c r="C15" s="15">
        <f t="shared" si="0"/>
        <v>4.6080760095011879</v>
      </c>
      <c r="D15" s="16">
        <f t="shared" si="1"/>
        <v>1.7927463739130321E-2</v>
      </c>
      <c r="E15" s="17"/>
    </row>
    <row r="16" spans="1:5">
      <c r="A16" s="3" t="s">
        <v>19</v>
      </c>
      <c r="B16" s="15">
        <f>B133</f>
        <v>99770</v>
      </c>
      <c r="C16" s="15">
        <f t="shared" si="0"/>
        <v>33.854767560230741</v>
      </c>
      <c r="D16" s="16">
        <f t="shared" si="1"/>
        <v>0.13171009258122474</v>
      </c>
      <c r="E16" s="17"/>
    </row>
    <row r="17" spans="1:5">
      <c r="A17" s="3" t="s">
        <v>20</v>
      </c>
      <c r="B17" s="15">
        <f>B142</f>
        <v>5835</v>
      </c>
      <c r="C17" s="15">
        <f t="shared" si="0"/>
        <v>1.9799796403121819</v>
      </c>
      <c r="D17" s="16">
        <f t="shared" si="1"/>
        <v>7.7030008039635804E-3</v>
      </c>
      <c r="E17" s="17"/>
    </row>
    <row r="18" spans="1:5">
      <c r="A18" s="3" t="s">
        <v>21</v>
      </c>
      <c r="B18" s="15">
        <f>B147</f>
        <v>0</v>
      </c>
      <c r="C18" s="15">
        <f t="shared" si="0"/>
        <v>0</v>
      </c>
      <c r="D18" s="16">
        <f t="shared" si="1"/>
        <v>0</v>
      </c>
      <c r="E18" s="17"/>
    </row>
    <row r="19" spans="1:5">
      <c r="A19" s="3" t="s">
        <v>22</v>
      </c>
      <c r="B19" s="15">
        <f>B156</f>
        <v>9800</v>
      </c>
      <c r="C19" s="15">
        <f t="shared" si="0"/>
        <v>3.3254156769596199</v>
      </c>
      <c r="D19" s="16">
        <f t="shared" si="1"/>
        <v>1.2937344966382705E-2</v>
      </c>
      <c r="E19" s="17"/>
    </row>
    <row r="20" spans="1:5">
      <c r="A20" s="3" t="s">
        <v>23</v>
      </c>
      <c r="B20" s="15">
        <f>B162</f>
        <v>0</v>
      </c>
      <c r="C20" s="15">
        <f t="shared" si="0"/>
        <v>0</v>
      </c>
      <c r="D20" s="16">
        <f t="shared" si="1"/>
        <v>0</v>
      </c>
      <c r="E20" s="17"/>
    </row>
    <row r="21" spans="1:5">
      <c r="A21" s="3" t="s">
        <v>24</v>
      </c>
      <c r="B21" s="15">
        <f>B169</f>
        <v>0</v>
      </c>
      <c r="C21" s="15">
        <f t="shared" si="0"/>
        <v>0</v>
      </c>
      <c r="D21" s="16">
        <f t="shared" si="1"/>
        <v>0</v>
      </c>
      <c r="E21" s="17"/>
    </row>
    <row r="22" spans="1:5">
      <c r="A22" s="3" t="s">
        <v>25</v>
      </c>
      <c r="B22" s="15">
        <f>B182</f>
        <v>230275</v>
      </c>
      <c r="C22" s="15">
        <f t="shared" si="0"/>
        <v>78.138785205293516</v>
      </c>
      <c r="D22" s="16">
        <f t="shared" si="1"/>
        <v>0.30399460327895689</v>
      </c>
      <c r="E22" s="17"/>
    </row>
    <row r="23" spans="1:5" ht="15.75" thickBot="1">
      <c r="A23" s="3" t="s">
        <v>26</v>
      </c>
      <c r="B23" s="15">
        <f>B193</f>
        <v>138774</v>
      </c>
      <c r="C23" s="15">
        <f t="shared" si="0"/>
        <v>47.089921954530034</v>
      </c>
      <c r="D23" s="16">
        <f t="shared" si="1"/>
        <v>0.18320072554742792</v>
      </c>
      <c r="E23" s="17"/>
    </row>
    <row r="24" spans="1:5" ht="15.75" thickBot="1">
      <c r="A24" s="18" t="s">
        <v>27</v>
      </c>
      <c r="B24" s="19">
        <f>SUM(B8:B23)</f>
        <v>694454</v>
      </c>
      <c r="C24" s="19">
        <f>B24/$B$4</f>
        <v>235.64777740074652</v>
      </c>
      <c r="D24" s="20">
        <f t="shared" si="1"/>
        <v>0.91677458788615662</v>
      </c>
      <c r="E24" s="14"/>
    </row>
    <row r="25" spans="1:5">
      <c r="A25" s="3"/>
      <c r="B25" s="15"/>
      <c r="C25" s="15"/>
      <c r="D25" s="16"/>
      <c r="E25" s="21"/>
    </row>
    <row r="26" spans="1:5">
      <c r="A26" s="22" t="s">
        <v>28</v>
      </c>
      <c r="B26" s="15">
        <f>B196</f>
        <v>0</v>
      </c>
      <c r="C26" s="15">
        <f t="shared" ref="C26:C31" si="2">B26/$B$4</f>
        <v>0</v>
      </c>
      <c r="D26" s="16">
        <f t="shared" ref="D26:D31" si="3">B26/$B$33</f>
        <v>0</v>
      </c>
      <c r="E26" s="21"/>
    </row>
    <row r="27" spans="1:5">
      <c r="A27" s="3" t="s">
        <v>29</v>
      </c>
      <c r="B27" s="15">
        <f>B197</f>
        <v>11362</v>
      </c>
      <c r="C27" s="15">
        <f t="shared" si="2"/>
        <v>3.8554462164913472</v>
      </c>
      <c r="D27" s="16">
        <f t="shared" si="3"/>
        <v>1.4999399337555131E-2</v>
      </c>
      <c r="E27" s="17"/>
    </row>
    <row r="28" spans="1:5">
      <c r="A28" s="3" t="s">
        <v>30</v>
      </c>
      <c r="B28" s="15">
        <f>B198</f>
        <v>0</v>
      </c>
      <c r="C28" s="15">
        <f t="shared" si="2"/>
        <v>0</v>
      </c>
      <c r="D28" s="16">
        <f t="shared" si="3"/>
        <v>0</v>
      </c>
      <c r="E28" s="17"/>
    </row>
    <row r="29" spans="1:5">
      <c r="A29" s="22" t="s">
        <v>31</v>
      </c>
      <c r="B29" s="15">
        <f>B199</f>
        <v>35928</v>
      </c>
      <c r="C29" s="15">
        <f t="shared" si="2"/>
        <v>12.191381065490329</v>
      </c>
      <c r="D29" s="16">
        <f t="shared" si="3"/>
        <v>4.7429890811448758E-2</v>
      </c>
      <c r="E29" s="17"/>
    </row>
    <row r="30" spans="1:5" ht="15.75" thickBot="1">
      <c r="A30" s="3" t="s">
        <v>32</v>
      </c>
      <c r="B30" s="15">
        <f>B200</f>
        <v>12953</v>
      </c>
      <c r="C30" s="15">
        <f t="shared" si="2"/>
        <v>4.3953172718018321</v>
      </c>
      <c r="D30" s="16">
        <f t="shared" si="3"/>
        <v>1.7099737688730122E-2</v>
      </c>
      <c r="E30" s="17"/>
    </row>
    <row r="31" spans="1:5" ht="15.75" thickBot="1">
      <c r="A31" s="18" t="s">
        <v>33</v>
      </c>
      <c r="B31" s="19">
        <f>SUM(B26:B30)+B203</f>
        <v>63043</v>
      </c>
      <c r="C31" s="19">
        <f t="shared" si="2"/>
        <v>21.392263318629116</v>
      </c>
      <c r="D31" s="23">
        <f t="shared" si="3"/>
        <v>8.322541211384335E-2</v>
      </c>
      <c r="E31" s="62" t="s">
        <v>181</v>
      </c>
    </row>
    <row r="32" spans="1:5" ht="15.75" thickBot="1">
      <c r="A32" s="3"/>
      <c r="B32" s="24"/>
      <c r="C32" s="9"/>
      <c r="D32" s="15"/>
      <c r="E32" s="21"/>
    </row>
    <row r="33" spans="1:5" ht="15.75" thickBot="1">
      <c r="A33" s="18" t="s">
        <v>34</v>
      </c>
      <c r="B33" s="19">
        <f>B24+B31</f>
        <v>757497</v>
      </c>
      <c r="C33" s="19"/>
      <c r="D33" s="19"/>
      <c r="E33" s="14"/>
    </row>
    <row r="35" spans="1:5" ht="15.75" thickBot="1"/>
    <row r="36" spans="1:5" ht="15.75" thickBot="1">
      <c r="A36" s="18" t="s">
        <v>11</v>
      </c>
      <c r="B36" s="54" t="s">
        <v>7</v>
      </c>
      <c r="C36" s="12" t="s">
        <v>8</v>
      </c>
      <c r="D36" s="25" t="s">
        <v>9</v>
      </c>
      <c r="E36" s="26" t="s">
        <v>10</v>
      </c>
    </row>
    <row r="37" spans="1:5">
      <c r="A37" s="27" t="s">
        <v>35</v>
      </c>
      <c r="B37" s="55"/>
      <c r="C37" s="15">
        <f t="shared" ref="C37:C49" si="4">B37/$B$4</f>
        <v>0</v>
      </c>
      <c r="D37" s="16">
        <f>B37/$B$33</f>
        <v>0</v>
      </c>
      <c r="E37" s="17"/>
    </row>
    <row r="38" spans="1:5" ht="27.75">
      <c r="A38" s="27" t="s">
        <v>36</v>
      </c>
      <c r="B38" s="55">
        <f>SUM([1]Sheet1!$F$20:$F$21,[1]Sheet1!$F$23:$F$24,[1]Sheet1!$F$26)</f>
        <v>5390</v>
      </c>
      <c r="C38" s="15">
        <f t="shared" si="4"/>
        <v>1.8289786223277911</v>
      </c>
      <c r="D38" s="16">
        <f t="shared" ref="D38:D49" si="5">B38/$B$33</f>
        <v>7.1155397315104882E-3</v>
      </c>
      <c r="E38" s="29"/>
    </row>
    <row r="39" spans="1:5">
      <c r="A39" s="27" t="s">
        <v>37</v>
      </c>
      <c r="B39" s="56">
        <f>SUM([1]Sheet1!$F$11:$F$16)</f>
        <v>113520</v>
      </c>
      <c r="C39" s="15">
        <f t="shared" si="4"/>
        <v>38.520529351883269</v>
      </c>
      <c r="D39" s="16">
        <f t="shared" si="5"/>
        <v>0.14986197965140455</v>
      </c>
      <c r="E39" s="17"/>
    </row>
    <row r="40" spans="1:5">
      <c r="A40" s="27" t="s">
        <v>38</v>
      </c>
      <c r="B40" s="55">
        <f>[1]Sheet1!$F$22</f>
        <v>2600</v>
      </c>
      <c r="C40" s="15">
        <f t="shared" si="4"/>
        <v>0.88225313878520528</v>
      </c>
      <c r="D40" s="16">
        <f t="shared" si="5"/>
        <v>3.4323568278158199E-3</v>
      </c>
      <c r="E40" s="17"/>
    </row>
    <row r="41" spans="1:5">
      <c r="A41" s="27" t="s">
        <v>39</v>
      </c>
      <c r="B41" s="55"/>
      <c r="C41" s="15">
        <f t="shared" si="4"/>
        <v>0</v>
      </c>
      <c r="D41" s="16">
        <f t="shared" si="5"/>
        <v>0</v>
      </c>
      <c r="E41" s="17"/>
    </row>
    <row r="42" spans="1:5">
      <c r="A42" s="27" t="s">
        <v>40</v>
      </c>
      <c r="B42" s="55"/>
      <c r="C42" s="15">
        <f t="shared" si="4"/>
        <v>0</v>
      </c>
      <c r="D42" s="16">
        <f t="shared" si="5"/>
        <v>0</v>
      </c>
      <c r="E42" s="17"/>
    </row>
    <row r="43" spans="1:5">
      <c r="A43" s="27" t="s">
        <v>41</v>
      </c>
      <c r="B43" s="55"/>
      <c r="C43" s="15">
        <f t="shared" si="4"/>
        <v>0</v>
      </c>
      <c r="D43" s="16">
        <f t="shared" si="5"/>
        <v>0</v>
      </c>
      <c r="E43" s="17"/>
    </row>
    <row r="44" spans="1:5">
      <c r="A44" s="27" t="s">
        <v>42</v>
      </c>
      <c r="B44" s="55">
        <f>[1]Sheet1!$F$25</f>
        <v>5400</v>
      </c>
      <c r="C44" s="15">
        <f t="shared" si="4"/>
        <v>1.832371903630811</v>
      </c>
      <c r="D44" s="16">
        <f t="shared" si="5"/>
        <v>7.1287411039251637E-3</v>
      </c>
      <c r="E44" s="17"/>
    </row>
    <row r="45" spans="1:5">
      <c r="A45" s="27" t="s">
        <v>43</v>
      </c>
      <c r="B45" s="55"/>
      <c r="C45" s="15">
        <f t="shared" si="4"/>
        <v>0</v>
      </c>
      <c r="D45" s="16">
        <f t="shared" si="5"/>
        <v>0</v>
      </c>
      <c r="E45" s="17"/>
    </row>
    <row r="46" spans="1:5">
      <c r="A46" s="27" t="s">
        <v>44</v>
      </c>
      <c r="B46" s="55"/>
      <c r="C46" s="15">
        <f t="shared" si="4"/>
        <v>0</v>
      </c>
      <c r="D46" s="16">
        <f t="shared" si="5"/>
        <v>0</v>
      </c>
      <c r="E46" s="17"/>
    </row>
    <row r="47" spans="1:5">
      <c r="A47" s="27" t="s">
        <v>45</v>
      </c>
      <c r="B47" s="55">
        <f>SUM([1]Sheet1!$F$27:$F$28)</f>
        <v>2968</v>
      </c>
      <c r="C47" s="15">
        <f t="shared" si="4"/>
        <v>1.0071258907363421</v>
      </c>
      <c r="D47" s="16">
        <f t="shared" si="5"/>
        <v>3.9181673326759052E-3</v>
      </c>
      <c r="E47" s="17"/>
    </row>
    <row r="48" spans="1:5">
      <c r="A48" s="27" t="s">
        <v>46</v>
      </c>
      <c r="B48" s="55"/>
      <c r="C48" s="15">
        <f t="shared" si="4"/>
        <v>0</v>
      </c>
      <c r="D48" s="16">
        <f t="shared" si="5"/>
        <v>0</v>
      </c>
      <c r="E48" s="17"/>
    </row>
    <row r="49" spans="1:5" ht="15.75" thickBot="1">
      <c r="A49" s="30" t="s">
        <v>47</v>
      </c>
      <c r="B49" s="31">
        <f>SUM(B37:B48)</f>
        <v>129878</v>
      </c>
      <c r="C49" s="32">
        <f t="shared" si="4"/>
        <v>44.071258907363422</v>
      </c>
      <c r="D49" s="33">
        <f t="shared" si="5"/>
        <v>0.17145678464733194</v>
      </c>
      <c r="E49" s="34"/>
    </row>
    <row r="50" spans="1:5" ht="15.75" thickBot="1">
      <c r="B50" s="10"/>
      <c r="D50" s="35"/>
      <c r="E50" s="36"/>
    </row>
    <row r="51" spans="1:5" ht="15.75" thickBot="1">
      <c r="A51" s="18" t="s">
        <v>12</v>
      </c>
      <c r="B51" s="57" t="s">
        <v>7</v>
      </c>
      <c r="C51" s="12" t="s">
        <v>8</v>
      </c>
      <c r="D51" s="25" t="s">
        <v>9</v>
      </c>
      <c r="E51" s="37" t="s">
        <v>10</v>
      </c>
    </row>
    <row r="52" spans="1:5">
      <c r="A52" s="27" t="s">
        <v>48</v>
      </c>
      <c r="B52" s="55"/>
      <c r="C52" s="15">
        <f t="shared" ref="C52:C60" si="6">B52/$B$4</f>
        <v>0</v>
      </c>
      <c r="D52" s="16">
        <f t="shared" ref="D52:D60" si="7">B52/$B$33</f>
        <v>0</v>
      </c>
      <c r="E52" s="21"/>
    </row>
    <row r="53" spans="1:5">
      <c r="A53" s="27" t="s">
        <v>49</v>
      </c>
      <c r="B53" s="55"/>
      <c r="C53" s="15">
        <f t="shared" si="6"/>
        <v>0</v>
      </c>
      <c r="D53" s="16">
        <f t="shared" si="7"/>
        <v>0</v>
      </c>
      <c r="E53" s="21"/>
    </row>
    <row r="54" spans="1:5">
      <c r="A54" s="27" t="s">
        <v>50</v>
      </c>
      <c r="B54" s="55"/>
      <c r="C54" s="15">
        <f t="shared" si="6"/>
        <v>0</v>
      </c>
      <c r="D54" s="16">
        <f t="shared" si="7"/>
        <v>0</v>
      </c>
      <c r="E54" s="21"/>
    </row>
    <row r="55" spans="1:5">
      <c r="A55" s="27" t="s">
        <v>51</v>
      </c>
      <c r="B55" s="55"/>
      <c r="C55" s="15">
        <f t="shared" si="6"/>
        <v>0</v>
      </c>
      <c r="D55" s="16">
        <f t="shared" si="7"/>
        <v>0</v>
      </c>
      <c r="E55" s="21"/>
    </row>
    <row r="56" spans="1:5">
      <c r="A56" s="27" t="s">
        <v>52</v>
      </c>
      <c r="B56" s="55"/>
      <c r="C56" s="15">
        <f t="shared" si="6"/>
        <v>0</v>
      </c>
      <c r="D56" s="16">
        <f t="shared" si="7"/>
        <v>0</v>
      </c>
      <c r="E56" s="21"/>
    </row>
    <row r="57" spans="1:5">
      <c r="A57" s="27" t="s">
        <v>53</v>
      </c>
      <c r="B57" s="55"/>
      <c r="C57" s="15">
        <f t="shared" si="6"/>
        <v>0</v>
      </c>
      <c r="D57" s="16">
        <f t="shared" si="7"/>
        <v>0</v>
      </c>
      <c r="E57" s="21"/>
    </row>
    <row r="58" spans="1:5">
      <c r="A58" s="27" t="s">
        <v>54</v>
      </c>
      <c r="B58" s="55"/>
      <c r="C58" s="15">
        <f t="shared" si="6"/>
        <v>0</v>
      </c>
      <c r="D58" s="16">
        <f t="shared" si="7"/>
        <v>0</v>
      </c>
      <c r="E58" s="21"/>
    </row>
    <row r="59" spans="1:5">
      <c r="A59" s="27" t="s">
        <v>55</v>
      </c>
      <c r="B59" s="55"/>
      <c r="C59" s="15">
        <f t="shared" si="6"/>
        <v>0</v>
      </c>
      <c r="D59" s="16">
        <f t="shared" si="7"/>
        <v>0</v>
      </c>
      <c r="E59" s="21"/>
    </row>
    <row r="60" spans="1:5" ht="15.75" thickBot="1">
      <c r="A60" s="30" t="s">
        <v>56</v>
      </c>
      <c r="B60" s="32">
        <f>SUM(B52:B59)</f>
        <v>0</v>
      </c>
      <c r="C60" s="32">
        <f t="shared" si="6"/>
        <v>0</v>
      </c>
      <c r="D60" s="33">
        <f t="shared" si="7"/>
        <v>0</v>
      </c>
      <c r="E60" s="38"/>
    </row>
    <row r="61" spans="1:5" ht="15.75" thickBot="1">
      <c r="B61" s="10"/>
      <c r="D61" s="35"/>
      <c r="E61" s="36"/>
    </row>
    <row r="62" spans="1:5" ht="15.75" thickBot="1">
      <c r="A62" s="18" t="s">
        <v>13</v>
      </c>
      <c r="B62" s="54" t="s">
        <v>7</v>
      </c>
      <c r="C62" s="12" t="s">
        <v>8</v>
      </c>
      <c r="D62" s="25" t="s">
        <v>9</v>
      </c>
      <c r="E62" s="37" t="s">
        <v>10</v>
      </c>
    </row>
    <row r="63" spans="1:5">
      <c r="A63" s="27" t="s">
        <v>57</v>
      </c>
      <c r="B63" s="55"/>
      <c r="C63" s="15">
        <f t="shared" ref="C63:C69" si="8">B63/$B$4</f>
        <v>0</v>
      </c>
      <c r="D63" s="16">
        <f t="shared" ref="D63:D69" si="9">B63/$B$33</f>
        <v>0</v>
      </c>
      <c r="E63" s="21"/>
    </row>
    <row r="64" spans="1:5">
      <c r="A64" s="27" t="s">
        <v>58</v>
      </c>
      <c r="B64" s="55"/>
      <c r="C64" s="15">
        <f t="shared" si="8"/>
        <v>0</v>
      </c>
      <c r="D64" s="16">
        <f t="shared" si="9"/>
        <v>0</v>
      </c>
      <c r="E64" s="21"/>
    </row>
    <row r="65" spans="1:5" ht="30">
      <c r="A65" s="27" t="s">
        <v>59</v>
      </c>
      <c r="B65" s="55">
        <f>[1]Sheet1!$F$36</f>
        <v>30000</v>
      </c>
      <c r="C65" s="15">
        <f t="shared" si="8"/>
        <v>10.179843909060061</v>
      </c>
      <c r="D65" s="16">
        <f t="shared" si="9"/>
        <v>3.9604117244028687E-2</v>
      </c>
      <c r="E65" s="21"/>
    </row>
    <row r="66" spans="1:5">
      <c r="A66" s="27" t="s">
        <v>60</v>
      </c>
      <c r="B66" s="55"/>
      <c r="C66" s="15">
        <f t="shared" si="8"/>
        <v>0</v>
      </c>
      <c r="D66" s="16">
        <f t="shared" si="9"/>
        <v>0</v>
      </c>
      <c r="E66" s="21"/>
    </row>
    <row r="67" spans="1:5">
      <c r="A67" s="39" t="s">
        <v>61</v>
      </c>
      <c r="B67" s="55"/>
      <c r="C67" s="15">
        <f t="shared" si="8"/>
        <v>0</v>
      </c>
      <c r="D67" s="16">
        <f t="shared" si="9"/>
        <v>0</v>
      </c>
      <c r="E67" s="21"/>
    </row>
    <row r="68" spans="1:5">
      <c r="A68" s="27" t="s">
        <v>62</v>
      </c>
      <c r="B68" s="55"/>
      <c r="C68" s="15">
        <f t="shared" si="8"/>
        <v>0</v>
      </c>
      <c r="D68" s="16">
        <f t="shared" si="9"/>
        <v>0</v>
      </c>
      <c r="E68" s="21"/>
    </row>
    <row r="69" spans="1:5" ht="15.75" thickBot="1">
      <c r="A69" s="30" t="s">
        <v>63</v>
      </c>
      <c r="B69" s="32">
        <f>SUM(B63:B68)</f>
        <v>30000</v>
      </c>
      <c r="C69" s="32">
        <f t="shared" si="8"/>
        <v>10.179843909060061</v>
      </c>
      <c r="D69" s="33">
        <f t="shared" si="9"/>
        <v>3.9604117244028687E-2</v>
      </c>
      <c r="E69" s="38"/>
    </row>
    <row r="70" spans="1:5" ht="15.75" thickBot="1">
      <c r="B70" s="10"/>
      <c r="D70" s="35"/>
      <c r="E70" s="36"/>
    </row>
    <row r="71" spans="1:5" ht="15.75" thickBot="1">
      <c r="A71" s="18" t="s">
        <v>14</v>
      </c>
      <c r="B71" s="54" t="s">
        <v>7</v>
      </c>
      <c r="C71" s="12" t="s">
        <v>8</v>
      </c>
      <c r="D71" s="25" t="s">
        <v>9</v>
      </c>
      <c r="E71" s="37" t="s">
        <v>10</v>
      </c>
    </row>
    <row r="72" spans="1:5">
      <c r="A72" s="27" t="s">
        <v>64</v>
      </c>
      <c r="B72" s="55"/>
      <c r="C72" s="15">
        <f t="shared" ref="C72:C77" si="10">B72/$B$4</f>
        <v>0</v>
      </c>
      <c r="D72" s="16">
        <f t="shared" ref="D72:D77" si="11">B72/$B$33</f>
        <v>0</v>
      </c>
      <c r="E72" s="21"/>
    </row>
    <row r="73" spans="1:5">
      <c r="A73" s="27" t="s">
        <v>65</v>
      </c>
      <c r="B73" s="55"/>
      <c r="C73" s="15">
        <f t="shared" si="10"/>
        <v>0</v>
      </c>
      <c r="D73" s="16">
        <f t="shared" si="11"/>
        <v>0</v>
      </c>
      <c r="E73" s="21"/>
    </row>
    <row r="74" spans="1:5">
      <c r="A74" s="27" t="s">
        <v>66</v>
      </c>
      <c r="B74" s="55"/>
      <c r="C74" s="15">
        <f t="shared" si="10"/>
        <v>0</v>
      </c>
      <c r="D74" s="16">
        <f t="shared" si="11"/>
        <v>0</v>
      </c>
      <c r="E74" s="21"/>
    </row>
    <row r="75" spans="1:5">
      <c r="A75" s="27" t="s">
        <v>67</v>
      </c>
      <c r="B75" s="55"/>
      <c r="C75" s="15">
        <f t="shared" si="10"/>
        <v>0</v>
      </c>
      <c r="D75" s="16">
        <f t="shared" si="11"/>
        <v>0</v>
      </c>
      <c r="E75" s="21"/>
    </row>
    <row r="76" spans="1:5">
      <c r="A76" s="27" t="s">
        <v>68</v>
      </c>
      <c r="B76" s="55"/>
      <c r="C76" s="15">
        <f t="shared" si="10"/>
        <v>0</v>
      </c>
      <c r="D76" s="16">
        <f t="shared" si="11"/>
        <v>0</v>
      </c>
      <c r="E76" s="21"/>
    </row>
    <row r="77" spans="1:5" ht="15.75" thickBot="1">
      <c r="A77" s="30" t="s">
        <v>69</v>
      </c>
      <c r="B77" s="32">
        <f>SUM(B72:B76)</f>
        <v>0</v>
      </c>
      <c r="C77" s="32">
        <f t="shared" si="10"/>
        <v>0</v>
      </c>
      <c r="D77" s="33">
        <f t="shared" si="11"/>
        <v>0</v>
      </c>
      <c r="E77" s="38"/>
    </row>
    <row r="78" spans="1:5" ht="15.75" thickBot="1">
      <c r="B78" s="10"/>
      <c r="D78" s="35"/>
      <c r="E78" s="36"/>
    </row>
    <row r="79" spans="1:5" ht="15.75" thickBot="1">
      <c r="A79" s="18" t="s">
        <v>15</v>
      </c>
      <c r="B79" s="54" t="s">
        <v>7</v>
      </c>
      <c r="C79" s="12" t="s">
        <v>8</v>
      </c>
      <c r="D79" s="25" t="s">
        <v>9</v>
      </c>
      <c r="E79" s="37" t="s">
        <v>10</v>
      </c>
    </row>
    <row r="80" spans="1:5">
      <c r="A80" s="27" t="s">
        <v>70</v>
      </c>
      <c r="B80" s="55"/>
      <c r="C80" s="15">
        <f t="shared" ref="C80:C85" si="12">B80/$B$4</f>
        <v>0</v>
      </c>
      <c r="D80" s="16">
        <f t="shared" ref="D80:D85" si="13">B80/$B$33</f>
        <v>0</v>
      </c>
      <c r="E80" s="21"/>
    </row>
    <row r="81" spans="1:5">
      <c r="A81" s="27" t="s">
        <v>71</v>
      </c>
      <c r="B81" s="55"/>
      <c r="C81" s="15">
        <f t="shared" si="12"/>
        <v>0</v>
      </c>
      <c r="D81" s="16">
        <f t="shared" si="13"/>
        <v>0</v>
      </c>
      <c r="E81" s="21"/>
    </row>
    <row r="82" spans="1:5">
      <c r="A82" s="39" t="s">
        <v>72</v>
      </c>
      <c r="B82" s="55"/>
      <c r="C82" s="15">
        <f t="shared" si="12"/>
        <v>0</v>
      </c>
      <c r="D82" s="16">
        <f t="shared" si="13"/>
        <v>0</v>
      </c>
      <c r="E82" s="21"/>
    </row>
    <row r="83" spans="1:5">
      <c r="A83" s="39" t="s">
        <v>73</v>
      </c>
      <c r="B83" s="55"/>
      <c r="C83" s="15">
        <f t="shared" si="12"/>
        <v>0</v>
      </c>
      <c r="D83" s="16">
        <f t="shared" si="13"/>
        <v>0</v>
      </c>
      <c r="E83" s="21"/>
    </row>
    <row r="84" spans="1:5">
      <c r="A84" s="27" t="s">
        <v>74</v>
      </c>
      <c r="B84" s="55">
        <f>SUM([1]Sheet1!$F$50)</f>
        <v>11086</v>
      </c>
      <c r="C84" s="15">
        <f t="shared" si="12"/>
        <v>3.7617916525279944</v>
      </c>
      <c r="D84" s="16">
        <f>B84/$B$33</f>
        <v>1.4635041458910068E-2</v>
      </c>
      <c r="E84" s="21" t="s">
        <v>173</v>
      </c>
    </row>
    <row r="85" spans="1:5" ht="15.75" thickBot="1">
      <c r="A85" s="30" t="s">
        <v>75</v>
      </c>
      <c r="B85" s="32">
        <f>SUM(B80:B84)</f>
        <v>11086</v>
      </c>
      <c r="C85" s="32">
        <f t="shared" si="12"/>
        <v>3.7617916525279944</v>
      </c>
      <c r="D85" s="33">
        <f t="shared" si="13"/>
        <v>1.4635041458910068E-2</v>
      </c>
      <c r="E85" s="38"/>
    </row>
    <row r="86" spans="1:5" ht="15.75" thickBot="1">
      <c r="B86" s="10"/>
      <c r="D86" s="35"/>
      <c r="E86" s="36"/>
    </row>
    <row r="87" spans="1:5" ht="15.75" thickBot="1">
      <c r="A87" s="18" t="s">
        <v>16</v>
      </c>
      <c r="B87" s="54" t="s">
        <v>7</v>
      </c>
      <c r="C87" s="12" t="s">
        <v>8</v>
      </c>
      <c r="D87" s="25" t="s">
        <v>9</v>
      </c>
      <c r="E87" s="37" t="s">
        <v>10</v>
      </c>
    </row>
    <row r="88" spans="1:5">
      <c r="A88" s="27" t="s">
        <v>76</v>
      </c>
      <c r="B88" s="55"/>
      <c r="C88" s="15">
        <f t="shared" ref="C88:C92" si="14">B88/$B$4</f>
        <v>0</v>
      </c>
      <c r="D88" s="16">
        <f>B88/$B$33</f>
        <v>0</v>
      </c>
      <c r="E88" s="21"/>
    </row>
    <row r="89" spans="1:5">
      <c r="A89" s="27" t="s">
        <v>77</v>
      </c>
      <c r="B89" s="55">
        <f>SUM([1]Sheet1!$F$55:$F$60)</f>
        <v>10250</v>
      </c>
      <c r="C89" s="15">
        <f t="shared" si="14"/>
        <v>3.4781133355955207</v>
      </c>
      <c r="D89" s="16">
        <f>B89/$B$33</f>
        <v>1.3531406725043136E-2</v>
      </c>
      <c r="E89" s="21"/>
    </row>
    <row r="90" spans="1:5">
      <c r="A90" s="27" t="s">
        <v>78</v>
      </c>
      <c r="B90" s="55">
        <f>[1]Sheet1!$F$89</f>
        <v>2040</v>
      </c>
      <c r="C90" s="15">
        <f t="shared" si="14"/>
        <v>0.69222938581608418</v>
      </c>
      <c r="D90" s="16">
        <f>B90/$B$33</f>
        <v>2.6930799725939508E-3</v>
      </c>
      <c r="E90" s="21"/>
    </row>
    <row r="91" spans="1:5">
      <c r="A91" s="27" t="s">
        <v>79</v>
      </c>
      <c r="B91" s="55"/>
      <c r="C91" s="15">
        <f t="shared" si="14"/>
        <v>0</v>
      </c>
      <c r="D91" s="16">
        <f>B91/$B$33</f>
        <v>0</v>
      </c>
      <c r="E91" s="21"/>
    </row>
    <row r="92" spans="1:5" ht="15.75" thickBot="1">
      <c r="A92" s="30" t="s">
        <v>80</v>
      </c>
      <c r="B92" s="32">
        <f>SUM(B88:B91)</f>
        <v>12290</v>
      </c>
      <c r="C92" s="32">
        <f t="shared" si="14"/>
        <v>4.1703427214116049</v>
      </c>
      <c r="D92" s="33">
        <f>B92/$B$33</f>
        <v>1.6224486697637087E-2</v>
      </c>
      <c r="E92" s="38"/>
    </row>
    <row r="93" spans="1:5" ht="15.75" thickBot="1">
      <c r="B93" s="10"/>
      <c r="D93" s="35"/>
      <c r="E93" s="36"/>
    </row>
    <row r="94" spans="1:5" ht="15.75" thickBot="1">
      <c r="A94" s="18" t="s">
        <v>17</v>
      </c>
      <c r="B94" s="54" t="s">
        <v>7</v>
      </c>
      <c r="C94" s="12" t="s">
        <v>8</v>
      </c>
      <c r="D94" s="25" t="s">
        <v>9</v>
      </c>
      <c r="E94" s="37" t="s">
        <v>10</v>
      </c>
    </row>
    <row r="95" spans="1:5">
      <c r="A95" s="27" t="s">
        <v>81</v>
      </c>
      <c r="B95" s="55"/>
      <c r="C95" s="15">
        <f t="shared" ref="C95:C106" si="15">B95/$B$4</f>
        <v>0</v>
      </c>
      <c r="D95" s="16">
        <f t="shared" ref="D95:D106" si="16">B95/$B$33</f>
        <v>0</v>
      </c>
      <c r="E95" s="21"/>
    </row>
    <row r="96" spans="1:5">
      <c r="A96" s="39" t="s">
        <v>82</v>
      </c>
      <c r="B96" s="55"/>
      <c r="C96" s="15">
        <f t="shared" si="15"/>
        <v>0</v>
      </c>
      <c r="D96" s="16">
        <f t="shared" si="16"/>
        <v>0</v>
      </c>
      <c r="E96" s="21"/>
    </row>
    <row r="97" spans="1:5">
      <c r="A97" s="27" t="s">
        <v>83</v>
      </c>
      <c r="B97" s="55"/>
      <c r="C97" s="15">
        <f t="shared" si="15"/>
        <v>0</v>
      </c>
      <c r="D97" s="16">
        <f t="shared" si="16"/>
        <v>0</v>
      </c>
      <c r="E97" s="21"/>
    </row>
    <row r="98" spans="1:5">
      <c r="A98" s="27" t="s">
        <v>84</v>
      </c>
      <c r="B98" s="55"/>
      <c r="C98" s="15">
        <f t="shared" si="15"/>
        <v>0</v>
      </c>
      <c r="D98" s="16">
        <f t="shared" si="16"/>
        <v>0</v>
      </c>
      <c r="E98" s="21"/>
    </row>
    <row r="99" spans="1:5">
      <c r="A99" s="39" t="s">
        <v>85</v>
      </c>
      <c r="B99" s="55"/>
      <c r="C99" s="15">
        <f t="shared" si="15"/>
        <v>0</v>
      </c>
      <c r="D99" s="16">
        <f t="shared" si="16"/>
        <v>0</v>
      </c>
      <c r="E99" s="21"/>
    </row>
    <row r="100" spans="1:5">
      <c r="A100" s="39" t="s">
        <v>86</v>
      </c>
      <c r="B100" s="55"/>
      <c r="C100" s="15">
        <f t="shared" si="15"/>
        <v>0</v>
      </c>
      <c r="D100" s="16">
        <f t="shared" si="16"/>
        <v>0</v>
      </c>
      <c r="E100" s="21"/>
    </row>
    <row r="101" spans="1:5">
      <c r="A101" s="27" t="s">
        <v>87</v>
      </c>
      <c r="B101" s="55"/>
      <c r="C101" s="15">
        <f t="shared" si="15"/>
        <v>0</v>
      </c>
      <c r="D101" s="16">
        <f t="shared" si="16"/>
        <v>0</v>
      </c>
      <c r="E101" s="21"/>
    </row>
    <row r="102" spans="1:5">
      <c r="A102" s="27" t="s">
        <v>88</v>
      </c>
      <c r="B102" s="55"/>
      <c r="C102" s="15">
        <f t="shared" si="15"/>
        <v>0</v>
      </c>
      <c r="D102" s="16">
        <f t="shared" si="16"/>
        <v>0</v>
      </c>
      <c r="E102" s="21"/>
    </row>
    <row r="103" spans="1:5">
      <c r="A103" s="27" t="s">
        <v>89</v>
      </c>
      <c r="B103" s="55">
        <f>[1]Sheet1!$F$95</f>
        <v>11666</v>
      </c>
      <c r="C103" s="15">
        <f t="shared" si="15"/>
        <v>3.9586019681031557</v>
      </c>
      <c r="D103" s="16">
        <f t="shared" si="16"/>
        <v>1.540072105896129E-2</v>
      </c>
      <c r="E103" s="21" t="s">
        <v>175</v>
      </c>
    </row>
    <row r="104" spans="1:5">
      <c r="A104" s="27" t="s">
        <v>90</v>
      </c>
      <c r="B104" s="55">
        <f>[1]Sheet1!$F$96</f>
        <v>1500</v>
      </c>
      <c r="C104" s="15">
        <f t="shared" si="15"/>
        <v>0.508992195453003</v>
      </c>
      <c r="D104" s="16">
        <f t="shared" si="16"/>
        <v>1.9802058622014345E-3</v>
      </c>
      <c r="E104" s="21"/>
    </row>
    <row r="105" spans="1:5">
      <c r="A105" s="27" t="s">
        <v>91</v>
      </c>
      <c r="B105" s="55"/>
      <c r="C105" s="15">
        <f t="shared" si="15"/>
        <v>0</v>
      </c>
      <c r="D105" s="16">
        <f t="shared" si="16"/>
        <v>0</v>
      </c>
      <c r="E105" s="21"/>
    </row>
    <row r="106" spans="1:5" ht="15.75" thickBot="1">
      <c r="A106" s="30" t="s">
        <v>92</v>
      </c>
      <c r="B106" s="32">
        <f>SUM(B95:B105)</f>
        <v>13166</v>
      </c>
      <c r="C106" s="32">
        <f t="shared" si="15"/>
        <v>4.4675941635561589</v>
      </c>
      <c r="D106" s="33">
        <f t="shared" si="16"/>
        <v>1.7380926921162724E-2</v>
      </c>
      <c r="E106" s="38"/>
    </row>
    <row r="107" spans="1:5" ht="15.75" thickBot="1">
      <c r="B107" s="10"/>
      <c r="D107" s="35"/>
      <c r="E107" s="36"/>
    </row>
    <row r="108" spans="1:5" ht="15.75" thickBot="1">
      <c r="A108" s="18" t="s">
        <v>18</v>
      </c>
      <c r="B108" s="54" t="s">
        <v>7</v>
      </c>
      <c r="C108" s="12" t="s">
        <v>8</v>
      </c>
      <c r="D108" s="25" t="s">
        <v>9</v>
      </c>
      <c r="E108" s="37" t="s">
        <v>10</v>
      </c>
    </row>
    <row r="109" spans="1:5">
      <c r="A109" s="27" t="s">
        <v>93</v>
      </c>
      <c r="B109" s="55"/>
      <c r="C109" s="15">
        <f t="shared" ref="C109:C116" si="17">B109/$B$4</f>
        <v>0</v>
      </c>
      <c r="D109" s="16">
        <f t="shared" ref="D109:D116" si="18">B109/$B$33</f>
        <v>0</v>
      </c>
      <c r="E109" s="21"/>
    </row>
    <row r="110" spans="1:5">
      <c r="A110" s="27" t="s">
        <v>94</v>
      </c>
      <c r="B110" s="55">
        <f>SUM([1]Sheet1!$F$100:$F$103)</f>
        <v>11080</v>
      </c>
      <c r="C110" s="15">
        <f t="shared" si="17"/>
        <v>3.7597556837461825</v>
      </c>
      <c r="D110" s="16">
        <f t="shared" si="18"/>
        <v>1.4627120635461262E-2</v>
      </c>
      <c r="E110" s="21"/>
    </row>
    <row r="111" spans="1:5">
      <c r="A111" s="27" t="s">
        <v>95</v>
      </c>
      <c r="B111" s="55"/>
      <c r="C111" s="15">
        <f t="shared" si="17"/>
        <v>0</v>
      </c>
      <c r="D111" s="16">
        <f t="shared" si="18"/>
        <v>0</v>
      </c>
      <c r="E111" s="21"/>
    </row>
    <row r="112" spans="1:5">
      <c r="A112" s="27" t="s">
        <v>96</v>
      </c>
      <c r="B112" s="55"/>
      <c r="C112" s="15">
        <f t="shared" si="17"/>
        <v>0</v>
      </c>
      <c r="D112" s="16">
        <f t="shared" si="18"/>
        <v>0</v>
      </c>
      <c r="E112" s="21"/>
    </row>
    <row r="113" spans="1:5" ht="16.5">
      <c r="A113" s="27" t="s">
        <v>97</v>
      </c>
      <c r="B113" s="55"/>
      <c r="C113" s="15">
        <f t="shared" si="17"/>
        <v>0</v>
      </c>
      <c r="D113" s="16">
        <f t="shared" si="18"/>
        <v>0</v>
      </c>
      <c r="E113" s="21"/>
    </row>
    <row r="114" spans="1:5">
      <c r="A114" s="27" t="s">
        <v>98</v>
      </c>
      <c r="B114" s="55"/>
      <c r="C114" s="15">
        <f t="shared" si="17"/>
        <v>0</v>
      </c>
      <c r="D114" s="16">
        <f t="shared" si="18"/>
        <v>0</v>
      </c>
      <c r="E114" s="21"/>
    </row>
    <row r="115" spans="1:5">
      <c r="A115" s="27" t="s">
        <v>99</v>
      </c>
      <c r="B115" s="55">
        <f>[1]Sheet1!$F$105</f>
        <v>2500</v>
      </c>
      <c r="C115" s="15">
        <f t="shared" si="17"/>
        <v>0.84832032575500504</v>
      </c>
      <c r="D115" s="16">
        <f t="shared" si="18"/>
        <v>3.3003431036690576E-3</v>
      </c>
      <c r="E115" s="21" t="s">
        <v>176</v>
      </c>
    </row>
    <row r="116" spans="1:5" ht="15.75" thickBot="1">
      <c r="A116" s="30" t="s">
        <v>100</v>
      </c>
      <c r="B116" s="32">
        <f>SUM(B109:B115)</f>
        <v>13580</v>
      </c>
      <c r="C116" s="32">
        <f t="shared" si="17"/>
        <v>4.6080760095011879</v>
      </c>
      <c r="D116" s="33">
        <f t="shared" si="18"/>
        <v>1.7927463739130321E-2</v>
      </c>
      <c r="E116" s="38"/>
    </row>
    <row r="117" spans="1:5" ht="15.75" thickBot="1">
      <c r="B117" s="10"/>
      <c r="D117" s="35"/>
      <c r="E117" s="36"/>
    </row>
    <row r="118" spans="1:5" ht="15.75" thickBot="1">
      <c r="A118" s="18" t="s">
        <v>19</v>
      </c>
      <c r="B118" s="54" t="s">
        <v>7</v>
      </c>
      <c r="C118" s="12" t="s">
        <v>8</v>
      </c>
      <c r="D118" s="25" t="s">
        <v>9</v>
      </c>
      <c r="E118" s="37" t="s">
        <v>10</v>
      </c>
    </row>
    <row r="119" spans="1:5">
      <c r="A119" s="27" t="s">
        <v>101</v>
      </c>
      <c r="B119" s="55">
        <f>[1]Sheet1!$F$115</f>
        <v>44630</v>
      </c>
      <c r="C119" s="15">
        <f t="shared" ref="C119:C133" si="19">B119/$B$4</f>
        <v>15.14421445537835</v>
      </c>
      <c r="D119" s="16">
        <f t="shared" ref="D119:D133" si="20">B119/$B$33</f>
        <v>5.8917725086700012E-2</v>
      </c>
      <c r="E119" s="21"/>
    </row>
    <row r="120" spans="1:5">
      <c r="A120" s="27" t="s">
        <v>102</v>
      </c>
      <c r="B120" s="55">
        <f>[1]Sheet1!$F$123</f>
        <v>3709</v>
      </c>
      <c r="C120" s="15">
        <f t="shared" si="19"/>
        <v>1.2585680352901256</v>
      </c>
      <c r="D120" s="16">
        <f t="shared" si="20"/>
        <v>4.896389028603414E-3</v>
      </c>
      <c r="E120" s="21"/>
    </row>
    <row r="121" spans="1:5">
      <c r="A121" s="27" t="s">
        <v>103</v>
      </c>
      <c r="B121" s="55"/>
      <c r="C121" s="15">
        <f t="shared" si="19"/>
        <v>0</v>
      </c>
      <c r="D121" s="16">
        <f t="shared" si="20"/>
        <v>0</v>
      </c>
      <c r="E121" s="21" t="s">
        <v>179</v>
      </c>
    </row>
    <row r="122" spans="1:5">
      <c r="A122" s="27" t="s">
        <v>104</v>
      </c>
      <c r="B122" s="55"/>
      <c r="C122" s="15">
        <f t="shared" si="19"/>
        <v>0</v>
      </c>
      <c r="D122" s="16">
        <f t="shared" si="20"/>
        <v>0</v>
      </c>
      <c r="E122" s="21"/>
    </row>
    <row r="123" spans="1:5">
      <c r="A123" s="27" t="s">
        <v>105</v>
      </c>
      <c r="B123" s="55">
        <f>[1]Sheet1!$F$127</f>
        <v>2910</v>
      </c>
      <c r="C123" s="15">
        <f t="shared" si="19"/>
        <v>0.98744485917882596</v>
      </c>
      <c r="D123" s="16">
        <f t="shared" si="20"/>
        <v>3.8415993726707829E-3</v>
      </c>
      <c r="E123" s="21"/>
    </row>
    <row r="124" spans="1:5">
      <c r="A124" s="27" t="s">
        <v>106</v>
      </c>
      <c r="B124" s="55">
        <f>[1]Sheet1!$F$126</f>
        <v>19200</v>
      </c>
      <c r="C124" s="15">
        <f t="shared" si="19"/>
        <v>6.5151001017984393</v>
      </c>
      <c r="D124" s="16">
        <f t="shared" si="20"/>
        <v>2.5346635036178362E-2</v>
      </c>
      <c r="E124" s="21"/>
    </row>
    <row r="125" spans="1:5">
      <c r="A125" s="27" t="s">
        <v>107</v>
      </c>
      <c r="B125" s="55">
        <f>[1]Sheet1!$F$124</f>
        <v>16448</v>
      </c>
      <c r="C125" s="15">
        <f t="shared" si="19"/>
        <v>5.5812690872073292</v>
      </c>
      <c r="D125" s="16">
        <f t="shared" si="20"/>
        <v>2.1713617347659461E-2</v>
      </c>
      <c r="E125" s="21" t="s">
        <v>177</v>
      </c>
    </row>
    <row r="126" spans="1:5">
      <c r="A126" s="27" t="s">
        <v>108</v>
      </c>
      <c r="B126" s="55"/>
      <c r="C126" s="15">
        <f t="shared" si="19"/>
        <v>0</v>
      </c>
      <c r="D126" s="16">
        <f t="shared" si="20"/>
        <v>0</v>
      </c>
      <c r="E126" s="21"/>
    </row>
    <row r="127" spans="1:5">
      <c r="A127" s="27" t="s">
        <v>109</v>
      </c>
      <c r="B127" s="55">
        <f>[1]Sheet1!$F$46</f>
        <v>4873</v>
      </c>
      <c r="C127" s="15">
        <f t="shared" si="19"/>
        <v>1.653545978961656</v>
      </c>
      <c r="D127" s="16">
        <f t="shared" si="20"/>
        <v>6.4330287776717269E-3</v>
      </c>
      <c r="E127" s="21"/>
    </row>
    <row r="128" spans="1:5">
      <c r="A128" s="27" t="s">
        <v>110</v>
      </c>
      <c r="B128" s="55"/>
      <c r="C128" s="15">
        <f t="shared" si="19"/>
        <v>0</v>
      </c>
      <c r="D128" s="16">
        <f t="shared" si="20"/>
        <v>0</v>
      </c>
      <c r="E128" s="21"/>
    </row>
    <row r="129" spans="1:5">
      <c r="A129" s="27" t="s">
        <v>111</v>
      </c>
      <c r="B129" s="55"/>
      <c r="C129" s="15">
        <f t="shared" si="19"/>
        <v>0</v>
      </c>
      <c r="D129" s="16">
        <f t="shared" si="20"/>
        <v>0</v>
      </c>
      <c r="E129" s="21"/>
    </row>
    <row r="130" spans="1:5">
      <c r="A130" s="27" t="s">
        <v>112</v>
      </c>
      <c r="B130" s="55">
        <f>[1]Sheet1!$F$118</f>
        <v>8000</v>
      </c>
      <c r="C130" s="15">
        <f t="shared" si="19"/>
        <v>2.7146250424160163</v>
      </c>
      <c r="D130" s="16">
        <f t="shared" si="20"/>
        <v>1.0561097931740983E-2</v>
      </c>
      <c r="E130" s="21" t="s">
        <v>178</v>
      </c>
    </row>
    <row r="131" spans="1:5">
      <c r="A131" s="27" t="s">
        <v>113</v>
      </c>
      <c r="B131" s="55"/>
      <c r="C131" s="15">
        <f t="shared" si="19"/>
        <v>0</v>
      </c>
      <c r="D131" s="16">
        <f t="shared" si="20"/>
        <v>0</v>
      </c>
      <c r="E131" s="21"/>
    </row>
    <row r="132" spans="1:5">
      <c r="A132" s="27" t="s">
        <v>114</v>
      </c>
      <c r="B132" s="55"/>
      <c r="C132" s="15">
        <f t="shared" si="19"/>
        <v>0</v>
      </c>
      <c r="D132" s="16">
        <f t="shared" si="20"/>
        <v>0</v>
      </c>
      <c r="E132" s="21"/>
    </row>
    <row r="133" spans="1:5" ht="15.75" thickBot="1">
      <c r="A133" s="30" t="s">
        <v>115</v>
      </c>
      <c r="B133" s="32">
        <f>SUM(B119:B132)</f>
        <v>99770</v>
      </c>
      <c r="C133" s="32">
        <f t="shared" si="19"/>
        <v>33.854767560230741</v>
      </c>
      <c r="D133" s="33">
        <f t="shared" si="20"/>
        <v>0.13171009258122474</v>
      </c>
      <c r="E133" s="38"/>
    </row>
    <row r="134" spans="1:5" ht="15.75" thickBot="1">
      <c r="B134" s="10"/>
      <c r="D134" s="35"/>
      <c r="E134" s="36"/>
    </row>
    <row r="135" spans="1:5" ht="15.75" thickBot="1">
      <c r="A135" s="18" t="s">
        <v>20</v>
      </c>
      <c r="B135" s="54" t="s">
        <v>7</v>
      </c>
      <c r="C135" s="12" t="s">
        <v>8</v>
      </c>
      <c r="D135" s="25" t="s">
        <v>9</v>
      </c>
      <c r="E135" s="37" t="s">
        <v>10</v>
      </c>
    </row>
    <row r="136" spans="1:5">
      <c r="A136" s="27" t="s">
        <v>116</v>
      </c>
      <c r="B136" s="55"/>
      <c r="C136" s="15">
        <f t="shared" ref="C136:C142" si="21">B136/$B$4</f>
        <v>0</v>
      </c>
      <c r="D136" s="16">
        <f t="shared" ref="D136:D142" si="22">B136/$B$33</f>
        <v>0</v>
      </c>
      <c r="E136" s="21"/>
    </row>
    <row r="137" spans="1:5">
      <c r="A137" s="27" t="s">
        <v>117</v>
      </c>
      <c r="B137" s="55">
        <f>SUM([1]Sheet1!$F$138:$F$139)</f>
        <v>1300</v>
      </c>
      <c r="C137" s="15">
        <f t="shared" si="21"/>
        <v>0.44112656939260264</v>
      </c>
      <c r="D137" s="16">
        <f t="shared" si="22"/>
        <v>1.71617841390791E-3</v>
      </c>
      <c r="E137" s="21"/>
    </row>
    <row r="138" spans="1:5">
      <c r="A138" s="27" t="s">
        <v>118</v>
      </c>
      <c r="B138" s="55">
        <f>[1]Sheet1!$F$140</f>
        <v>485</v>
      </c>
      <c r="C138" s="15">
        <f t="shared" si="21"/>
        <v>0.16457414319647098</v>
      </c>
      <c r="D138" s="16">
        <f t="shared" si="22"/>
        <v>6.4026656211179712E-4</v>
      </c>
      <c r="E138" s="21"/>
    </row>
    <row r="139" spans="1:5">
      <c r="A139" s="27" t="s">
        <v>119</v>
      </c>
      <c r="B139" s="55">
        <f>[1]Sheet1!$F$135</f>
        <v>350</v>
      </c>
      <c r="C139" s="15">
        <f t="shared" si="21"/>
        <v>0.11876484560570071</v>
      </c>
      <c r="D139" s="16">
        <f t="shared" si="22"/>
        <v>4.6204803451366802E-4</v>
      </c>
      <c r="E139" s="21"/>
    </row>
    <row r="140" spans="1:5">
      <c r="A140" s="27" t="s">
        <v>120</v>
      </c>
      <c r="B140" s="55">
        <f>SUM([1]Sheet1!$F$141,[1]Sheet1!$F$142)</f>
        <v>3400</v>
      </c>
      <c r="C140" s="15">
        <f t="shared" si="21"/>
        <v>1.153715643026807</v>
      </c>
      <c r="D140" s="16">
        <f t="shared" si="22"/>
        <v>4.4884666209899183E-3</v>
      </c>
      <c r="E140" s="21"/>
    </row>
    <row r="141" spans="1:5">
      <c r="A141" s="27" t="s">
        <v>121</v>
      </c>
      <c r="B141" s="55">
        <f>SUM([1]Sheet1!$F$143:$F$144)</f>
        <v>300</v>
      </c>
      <c r="C141" s="15">
        <f t="shared" si="21"/>
        <v>0.10179843909060061</v>
      </c>
      <c r="D141" s="16">
        <f t="shared" si="22"/>
        <v>3.960411724402869E-4</v>
      </c>
      <c r="E141" s="21" t="s">
        <v>180</v>
      </c>
    </row>
    <row r="142" spans="1:5" ht="15.75" thickBot="1">
      <c r="A142" s="30" t="s">
        <v>122</v>
      </c>
      <c r="B142" s="32">
        <f t="shared" ref="B142" si="23">SUM(B136:B141)</f>
        <v>5835</v>
      </c>
      <c r="C142" s="32">
        <f t="shared" si="21"/>
        <v>1.9799796403121819</v>
      </c>
      <c r="D142" s="33">
        <f t="shared" si="22"/>
        <v>7.7030008039635804E-3</v>
      </c>
      <c r="E142" s="38"/>
    </row>
    <row r="143" spans="1:5" ht="15.75" thickBot="1">
      <c r="B143" s="10"/>
      <c r="D143" s="35"/>
      <c r="E143" s="36"/>
    </row>
    <row r="144" spans="1:5" ht="15.75" thickBot="1">
      <c r="A144" s="18" t="s">
        <v>21</v>
      </c>
      <c r="B144" s="54" t="s">
        <v>7</v>
      </c>
      <c r="C144" s="12" t="s">
        <v>8</v>
      </c>
      <c r="D144" s="25" t="s">
        <v>9</v>
      </c>
      <c r="E144" s="37" t="s">
        <v>10</v>
      </c>
    </row>
    <row r="145" spans="1:5">
      <c r="A145" s="27" t="s">
        <v>123</v>
      </c>
      <c r="B145" s="55"/>
      <c r="C145" s="15">
        <f t="shared" ref="C145:C147" si="24">B145/$B$4</f>
        <v>0</v>
      </c>
      <c r="D145" s="16">
        <f>B145/$B$33</f>
        <v>0</v>
      </c>
      <c r="E145" s="21"/>
    </row>
    <row r="146" spans="1:5">
      <c r="A146" s="27" t="s">
        <v>124</v>
      </c>
      <c r="B146" s="55"/>
      <c r="C146" s="15">
        <f t="shared" si="24"/>
        <v>0</v>
      </c>
      <c r="D146" s="16">
        <f>B146/$B$33</f>
        <v>0</v>
      </c>
      <c r="E146" s="21"/>
    </row>
    <row r="147" spans="1:5" ht="15.75" thickBot="1">
      <c r="A147" s="30" t="s">
        <v>125</v>
      </c>
      <c r="B147" s="32">
        <f t="shared" ref="B147" si="25">SUM(B145:B146)</f>
        <v>0</v>
      </c>
      <c r="C147" s="32">
        <f t="shared" si="24"/>
        <v>0</v>
      </c>
      <c r="D147" s="33">
        <f>B147/$B$33</f>
        <v>0</v>
      </c>
      <c r="E147" s="38"/>
    </row>
    <row r="148" spans="1:5" ht="15.75" thickBot="1">
      <c r="B148" s="10"/>
      <c r="D148" s="35"/>
      <c r="E148" s="36"/>
    </row>
    <row r="149" spans="1:5" ht="15.75" thickBot="1">
      <c r="A149" s="18" t="s">
        <v>22</v>
      </c>
      <c r="B149" s="54" t="s">
        <v>7</v>
      </c>
      <c r="C149" s="12" t="s">
        <v>8</v>
      </c>
      <c r="D149" s="25" t="s">
        <v>9</v>
      </c>
      <c r="E149" s="37" t="s">
        <v>10</v>
      </c>
    </row>
    <row r="150" spans="1:5">
      <c r="A150" s="27" t="s">
        <v>126</v>
      </c>
      <c r="B150" s="55"/>
      <c r="C150" s="15">
        <f t="shared" ref="C150:C156" si="26">B150/$B$4</f>
        <v>0</v>
      </c>
      <c r="D150" s="16">
        <f t="shared" ref="D150:D156" si="27">B150/$B$33</f>
        <v>0</v>
      </c>
      <c r="E150" s="21"/>
    </row>
    <row r="151" spans="1:5">
      <c r="A151" s="27" t="s">
        <v>127</v>
      </c>
      <c r="B151" s="55"/>
      <c r="C151" s="15">
        <f t="shared" si="26"/>
        <v>0</v>
      </c>
      <c r="D151" s="16">
        <f t="shared" si="27"/>
        <v>0</v>
      </c>
      <c r="E151" s="21"/>
    </row>
    <row r="152" spans="1:5">
      <c r="A152" s="39" t="s">
        <v>128</v>
      </c>
      <c r="B152" s="55">
        <f>[1]Sheet1!$F$68</f>
        <v>6800</v>
      </c>
      <c r="C152" s="15">
        <f t="shared" si="26"/>
        <v>2.3074312860536139</v>
      </c>
      <c r="D152" s="16">
        <f t="shared" si="27"/>
        <v>8.9769332419798367E-3</v>
      </c>
      <c r="E152" s="21" t="s">
        <v>174</v>
      </c>
    </row>
    <row r="153" spans="1:5">
      <c r="A153" s="27" t="s">
        <v>129</v>
      </c>
      <c r="B153" s="55">
        <f>SUM([1]Sheet1!$F$90:$F$91)</f>
        <v>3000</v>
      </c>
      <c r="C153" s="15">
        <f t="shared" si="26"/>
        <v>1.017984390906006</v>
      </c>
      <c r="D153" s="16">
        <f t="shared" si="27"/>
        <v>3.9604117244028689E-3</v>
      </c>
      <c r="E153" s="21" t="s">
        <v>171</v>
      </c>
    </row>
    <row r="154" spans="1:5">
      <c r="A154" s="27" t="s">
        <v>130</v>
      </c>
      <c r="B154" s="55"/>
      <c r="C154" s="15">
        <f t="shared" si="26"/>
        <v>0</v>
      </c>
      <c r="D154" s="16">
        <f t="shared" si="27"/>
        <v>0</v>
      </c>
      <c r="E154" s="21"/>
    </row>
    <row r="155" spans="1:5">
      <c r="A155" s="27" t="s">
        <v>131</v>
      </c>
      <c r="B155" s="55"/>
      <c r="C155" s="15">
        <f t="shared" si="26"/>
        <v>0</v>
      </c>
      <c r="D155" s="16">
        <f t="shared" si="27"/>
        <v>0</v>
      </c>
      <c r="E155" s="21"/>
    </row>
    <row r="156" spans="1:5" ht="15.75" thickBot="1">
      <c r="A156" s="30" t="s">
        <v>132</v>
      </c>
      <c r="B156" s="32">
        <f>SUM(B150:B155)</f>
        <v>9800</v>
      </c>
      <c r="C156" s="32">
        <f t="shared" si="26"/>
        <v>3.3254156769596199</v>
      </c>
      <c r="D156" s="33">
        <f t="shared" si="27"/>
        <v>1.2937344966382705E-2</v>
      </c>
      <c r="E156" s="38"/>
    </row>
    <row r="157" spans="1:5" ht="15.75" thickBot="1">
      <c r="B157" s="10"/>
      <c r="D157" s="35"/>
      <c r="E157" s="36"/>
    </row>
    <row r="158" spans="1:5" ht="15.75" thickBot="1">
      <c r="A158" s="18" t="s">
        <v>23</v>
      </c>
      <c r="B158" s="54" t="s">
        <v>7</v>
      </c>
      <c r="C158" s="12" t="s">
        <v>8</v>
      </c>
      <c r="D158" s="25" t="s">
        <v>9</v>
      </c>
      <c r="E158" s="37" t="s">
        <v>10</v>
      </c>
    </row>
    <row r="159" spans="1:5">
      <c r="A159" s="39" t="s">
        <v>133</v>
      </c>
      <c r="B159" s="55"/>
      <c r="C159" s="15">
        <f t="shared" ref="C159:C162" si="28">B159/$B$4</f>
        <v>0</v>
      </c>
      <c r="D159" s="16">
        <f>B159/$B$33</f>
        <v>0</v>
      </c>
      <c r="E159" s="21"/>
    </row>
    <row r="160" spans="1:5">
      <c r="A160" s="27" t="s">
        <v>134</v>
      </c>
      <c r="B160" s="55"/>
      <c r="C160" s="15">
        <f t="shared" si="28"/>
        <v>0</v>
      </c>
      <c r="D160" s="16">
        <f>B160/$B$33</f>
        <v>0</v>
      </c>
      <c r="E160" s="21"/>
    </row>
    <row r="161" spans="1:5">
      <c r="A161" s="27" t="s">
        <v>135</v>
      </c>
      <c r="B161" s="55"/>
      <c r="C161" s="15">
        <f t="shared" si="28"/>
        <v>0</v>
      </c>
      <c r="D161" s="16">
        <f>B161/$B$33</f>
        <v>0</v>
      </c>
      <c r="E161" s="21"/>
    </row>
    <row r="162" spans="1:5" ht="15.75" thickBot="1">
      <c r="A162" s="30" t="s">
        <v>136</v>
      </c>
      <c r="B162" s="32">
        <f>SUM(B159:B161)</f>
        <v>0</v>
      </c>
      <c r="C162" s="32">
        <f t="shared" si="28"/>
        <v>0</v>
      </c>
      <c r="D162" s="33">
        <f>B162/$B$33</f>
        <v>0</v>
      </c>
      <c r="E162" s="38"/>
    </row>
    <row r="163" spans="1:5" ht="15.75" thickBot="1">
      <c r="B163" s="10"/>
      <c r="D163" s="35"/>
      <c r="E163" s="36"/>
    </row>
    <row r="164" spans="1:5" ht="15.75" thickBot="1">
      <c r="A164" s="18" t="s">
        <v>24</v>
      </c>
      <c r="B164" s="54" t="s">
        <v>7</v>
      </c>
      <c r="C164" s="12" t="s">
        <v>8</v>
      </c>
      <c r="D164" s="25" t="s">
        <v>9</v>
      </c>
      <c r="E164" s="37" t="s">
        <v>10</v>
      </c>
    </row>
    <row r="165" spans="1:5">
      <c r="A165" s="27" t="s">
        <v>137</v>
      </c>
      <c r="B165" s="55"/>
      <c r="C165" s="15">
        <f t="shared" ref="C165:C169" si="29">B165/$B$4</f>
        <v>0</v>
      </c>
      <c r="D165" s="16">
        <f>B165/$B$33</f>
        <v>0</v>
      </c>
      <c r="E165" s="21"/>
    </row>
    <row r="166" spans="1:5">
      <c r="A166" s="27" t="s">
        <v>138</v>
      </c>
      <c r="B166" s="55"/>
      <c r="C166" s="15">
        <f t="shared" si="29"/>
        <v>0</v>
      </c>
      <c r="D166" s="16">
        <f>B166/$B$33</f>
        <v>0</v>
      </c>
      <c r="E166" s="21"/>
    </row>
    <row r="167" spans="1:5">
      <c r="A167" s="39" t="s">
        <v>139</v>
      </c>
      <c r="B167" s="55"/>
      <c r="C167" s="15">
        <f t="shared" si="29"/>
        <v>0</v>
      </c>
      <c r="D167" s="16">
        <f>B167/$B$33</f>
        <v>0</v>
      </c>
      <c r="E167" s="21"/>
    </row>
    <row r="168" spans="1:5">
      <c r="A168" s="27" t="s">
        <v>140</v>
      </c>
      <c r="B168" s="55"/>
      <c r="C168" s="15">
        <f t="shared" si="29"/>
        <v>0</v>
      </c>
      <c r="D168" s="16">
        <f>B168/$B$33</f>
        <v>0</v>
      </c>
      <c r="E168" s="21"/>
    </row>
    <row r="169" spans="1:5" ht="15.75" thickBot="1">
      <c r="A169" s="30" t="s">
        <v>141</v>
      </c>
      <c r="B169" s="32">
        <f t="shared" ref="B169" si="30">SUM(B165:B168)</f>
        <v>0</v>
      </c>
      <c r="C169" s="32">
        <f t="shared" si="29"/>
        <v>0</v>
      </c>
      <c r="D169" s="33">
        <f>B169/$B$33</f>
        <v>0</v>
      </c>
      <c r="E169" s="38"/>
    </row>
    <row r="170" spans="1:5" ht="15.75" thickBot="1">
      <c r="A170" s="1"/>
      <c r="B170" s="40"/>
      <c r="C170" s="40"/>
      <c r="D170" s="41"/>
      <c r="E170" s="42"/>
    </row>
    <row r="171" spans="1:5" ht="15.75" thickBot="1">
      <c r="A171" s="18" t="s">
        <v>25</v>
      </c>
      <c r="B171" s="54" t="s">
        <v>7</v>
      </c>
      <c r="C171" s="12" t="s">
        <v>8</v>
      </c>
      <c r="D171" s="25" t="s">
        <v>9</v>
      </c>
      <c r="E171" s="12" t="s">
        <v>10</v>
      </c>
    </row>
    <row r="172" spans="1:5">
      <c r="A172" s="27" t="s">
        <v>142</v>
      </c>
      <c r="B172" s="55"/>
      <c r="C172" s="15">
        <f t="shared" ref="C172:C182" si="31">B172/$B$4</f>
        <v>0</v>
      </c>
      <c r="D172" s="16">
        <f t="shared" ref="D172:D182" si="32">B172/$B$33</f>
        <v>0</v>
      </c>
      <c r="E172" s="24"/>
    </row>
    <row r="173" spans="1:5">
      <c r="A173" s="39" t="s">
        <v>143</v>
      </c>
      <c r="B173" s="55">
        <f>[1]Sheet1!$F$149</f>
        <v>13500</v>
      </c>
      <c r="C173" s="15">
        <f t="shared" si="31"/>
        <v>4.5809297590770273</v>
      </c>
      <c r="D173" s="16">
        <f t="shared" si="32"/>
        <v>1.782185275981291E-2</v>
      </c>
      <c r="E173" s="24"/>
    </row>
    <row r="174" spans="1:5">
      <c r="A174" s="27" t="s">
        <v>144</v>
      </c>
      <c r="B174" s="55">
        <f>[1]Sheet1!$F$153</f>
        <v>134500</v>
      </c>
      <c r="C174" s="15">
        <f t="shared" si="31"/>
        <v>45.639633525619274</v>
      </c>
      <c r="D174" s="16">
        <f t="shared" si="32"/>
        <v>0.17755845897739528</v>
      </c>
      <c r="E174" s="24"/>
    </row>
    <row r="175" spans="1:5">
      <c r="A175" s="27" t="s">
        <v>145</v>
      </c>
      <c r="B175" s="55"/>
      <c r="C175" s="15">
        <f t="shared" si="31"/>
        <v>0</v>
      </c>
      <c r="D175" s="16">
        <f t="shared" si="32"/>
        <v>0</v>
      </c>
      <c r="E175" s="24"/>
    </row>
    <row r="176" spans="1:5">
      <c r="A176" s="27" t="s">
        <v>146</v>
      </c>
      <c r="B176" s="55"/>
      <c r="C176" s="15">
        <f t="shared" si="31"/>
        <v>0</v>
      </c>
      <c r="D176" s="16">
        <f t="shared" si="32"/>
        <v>0</v>
      </c>
      <c r="E176" s="24"/>
    </row>
    <row r="177" spans="1:5">
      <c r="A177" s="27" t="s">
        <v>147</v>
      </c>
      <c r="B177" s="55">
        <f>[1]Sheet1!$F$180</f>
        <v>82275</v>
      </c>
      <c r="C177" s="15">
        <f t="shared" si="31"/>
        <v>27.918221920597219</v>
      </c>
      <c r="D177" s="16">
        <f t="shared" si="32"/>
        <v>0.10861429154174868</v>
      </c>
      <c r="E177" s="24"/>
    </row>
    <row r="178" spans="1:5">
      <c r="A178" s="27" t="s">
        <v>148</v>
      </c>
      <c r="B178" s="55"/>
      <c r="C178" s="15">
        <f t="shared" si="31"/>
        <v>0</v>
      </c>
      <c r="D178" s="16">
        <f t="shared" si="32"/>
        <v>0</v>
      </c>
      <c r="E178" s="24"/>
    </row>
    <row r="179" spans="1:5">
      <c r="A179" s="27" t="s">
        <v>149</v>
      </c>
      <c r="B179" s="55"/>
      <c r="C179" s="15">
        <f t="shared" si="31"/>
        <v>0</v>
      </c>
      <c r="D179" s="16">
        <f t="shared" si="32"/>
        <v>0</v>
      </c>
      <c r="E179" s="24"/>
    </row>
    <row r="180" spans="1:5">
      <c r="A180" s="27" t="s">
        <v>150</v>
      </c>
      <c r="B180" s="55"/>
      <c r="C180" s="15">
        <f t="shared" si="31"/>
        <v>0</v>
      </c>
      <c r="D180" s="16">
        <f t="shared" si="32"/>
        <v>0</v>
      </c>
      <c r="E180" s="24"/>
    </row>
    <row r="181" spans="1:5" ht="15.75" thickBot="1">
      <c r="A181" s="43" t="s">
        <v>151</v>
      </c>
      <c r="B181" s="55"/>
      <c r="C181" s="44">
        <f t="shared" si="31"/>
        <v>0</v>
      </c>
      <c r="D181" s="45">
        <f t="shared" si="32"/>
        <v>0</v>
      </c>
      <c r="E181" s="46"/>
    </row>
    <row r="182" spans="1:5">
      <c r="A182" s="47" t="s">
        <v>152</v>
      </c>
      <c r="B182" s="48">
        <f>SUM(B172:B181)</f>
        <v>230275</v>
      </c>
      <c r="C182" s="48">
        <f t="shared" si="31"/>
        <v>78.138785205293516</v>
      </c>
      <c r="D182" s="49">
        <f t="shared" si="32"/>
        <v>0.30399460327895689</v>
      </c>
      <c r="E182" s="50"/>
    </row>
    <row r="183" spans="1:5" ht="15.75" thickBot="1">
      <c r="B183" s="10"/>
      <c r="D183" s="35"/>
      <c r="E183" s="36"/>
    </row>
    <row r="184" spans="1:5" ht="15.75" thickBot="1">
      <c r="A184" s="18" t="s">
        <v>26</v>
      </c>
      <c r="B184" s="54" t="s">
        <v>7</v>
      </c>
      <c r="C184" s="12" t="s">
        <v>8</v>
      </c>
      <c r="D184" s="25" t="s">
        <v>9</v>
      </c>
      <c r="E184" s="37" t="s">
        <v>10</v>
      </c>
    </row>
    <row r="185" spans="1:5">
      <c r="A185" s="39" t="s">
        <v>153</v>
      </c>
      <c r="B185" s="55">
        <f>[1]Sheet1!$F$198</f>
        <v>104378</v>
      </c>
      <c r="C185" s="15">
        <f t="shared" ref="C185:C193" si="33">B185/$B$4</f>
        <v>35.418391584662366</v>
      </c>
      <c r="D185" s="16">
        <f t="shared" ref="D185:D191" si="34">B185/$B$33</f>
        <v>0.13779328498990756</v>
      </c>
      <c r="E185" s="21"/>
    </row>
    <row r="186" spans="1:5">
      <c r="A186" s="39" t="s">
        <v>154</v>
      </c>
      <c r="B186" s="55"/>
      <c r="C186" s="15">
        <f t="shared" si="33"/>
        <v>0</v>
      </c>
      <c r="D186" s="16">
        <f t="shared" si="34"/>
        <v>0</v>
      </c>
      <c r="E186" s="21"/>
    </row>
    <row r="187" spans="1:5">
      <c r="A187" s="27" t="s">
        <v>155</v>
      </c>
      <c r="B187" s="55"/>
      <c r="C187" s="15">
        <f t="shared" si="33"/>
        <v>0</v>
      </c>
      <c r="D187" s="16">
        <f t="shared" si="34"/>
        <v>0</v>
      </c>
      <c r="E187" s="21"/>
    </row>
    <row r="188" spans="1:5">
      <c r="A188" s="27" t="s">
        <v>156</v>
      </c>
      <c r="B188" s="55"/>
      <c r="C188" s="15">
        <f t="shared" si="33"/>
        <v>0</v>
      </c>
      <c r="D188" s="16">
        <f t="shared" si="34"/>
        <v>0</v>
      </c>
      <c r="E188" s="21"/>
    </row>
    <row r="189" spans="1:5">
      <c r="A189" s="27" t="s">
        <v>157</v>
      </c>
      <c r="B189" s="55"/>
      <c r="C189" s="15">
        <f t="shared" si="33"/>
        <v>0</v>
      </c>
      <c r="D189" s="16">
        <f t="shared" si="34"/>
        <v>0</v>
      </c>
      <c r="E189" s="21"/>
    </row>
    <row r="190" spans="1:5">
      <c r="A190" s="27" t="s">
        <v>158</v>
      </c>
      <c r="B190" s="55"/>
      <c r="C190" s="15">
        <f t="shared" si="33"/>
        <v>0</v>
      </c>
      <c r="D190" s="16">
        <f t="shared" si="34"/>
        <v>0</v>
      </c>
      <c r="E190" s="21"/>
    </row>
    <row r="191" spans="1:5">
      <c r="A191" s="39" t="s">
        <v>159</v>
      </c>
      <c r="B191" s="55">
        <f>[1]Sheet1!$F$213</f>
        <v>34396</v>
      </c>
      <c r="C191" s="15">
        <f t="shared" si="33"/>
        <v>11.671530369867662</v>
      </c>
      <c r="D191" s="16">
        <f t="shared" si="34"/>
        <v>4.5407440557520357E-2</v>
      </c>
      <c r="E191" s="21"/>
    </row>
    <row r="192" spans="1:5">
      <c r="A192" s="27" t="s">
        <v>160</v>
      </c>
      <c r="B192" s="55"/>
      <c r="C192" s="15">
        <f t="shared" si="33"/>
        <v>0</v>
      </c>
      <c r="D192" s="16">
        <f>B192/$B$33</f>
        <v>0</v>
      </c>
      <c r="E192" s="21"/>
    </row>
    <row r="193" spans="1:5" ht="15.75" thickBot="1">
      <c r="A193" s="30" t="s">
        <v>161</v>
      </c>
      <c r="B193" s="32">
        <f>SUM(B185:B192)</f>
        <v>138774</v>
      </c>
      <c r="C193" s="32">
        <f t="shared" si="33"/>
        <v>47.089921954530034</v>
      </c>
      <c r="D193" s="33">
        <f>B193/$B$33</f>
        <v>0.18320072554742792</v>
      </c>
      <c r="E193" s="38"/>
    </row>
    <row r="194" spans="1:5" ht="15.75" thickBot="1">
      <c r="A194" s="24"/>
      <c r="B194" s="10"/>
      <c r="D194" s="35"/>
      <c r="E194" s="36"/>
    </row>
    <row r="195" spans="1:5" ht="15.75" thickBot="1">
      <c r="A195" s="1"/>
      <c r="B195" s="54" t="s">
        <v>7</v>
      </c>
      <c r="C195" s="12" t="s">
        <v>8</v>
      </c>
      <c r="D195" s="25" t="s">
        <v>9</v>
      </c>
      <c r="E195" s="37" t="s">
        <v>10</v>
      </c>
    </row>
    <row r="196" spans="1:5">
      <c r="A196" s="22" t="s">
        <v>28</v>
      </c>
      <c r="B196" s="55"/>
      <c r="C196" s="15">
        <f t="shared" ref="C196:C201" si="35">B196/$B$4</f>
        <v>0</v>
      </c>
      <c r="D196" s="51">
        <f t="shared" ref="D196:D201" si="36">B196/$B$33</f>
        <v>0</v>
      </c>
      <c r="E196" s="28" t="s">
        <v>172</v>
      </c>
    </row>
    <row r="197" spans="1:5">
      <c r="A197" s="3" t="s">
        <v>29</v>
      </c>
      <c r="B197" s="55">
        <f>[1]Sheet1!$F$218</f>
        <v>11362</v>
      </c>
      <c r="C197" s="15">
        <f t="shared" si="35"/>
        <v>3.8554462164913472</v>
      </c>
      <c r="D197" s="51">
        <f t="shared" si="36"/>
        <v>1.4999399337555131E-2</v>
      </c>
      <c r="E197" s="28"/>
    </row>
    <row r="198" spans="1:5">
      <c r="A198" s="3" t="s">
        <v>30</v>
      </c>
      <c r="B198" s="55"/>
      <c r="C198" s="15">
        <f t="shared" si="35"/>
        <v>0</v>
      </c>
      <c r="D198" s="51">
        <f t="shared" si="36"/>
        <v>0</v>
      </c>
      <c r="E198" s="28" t="s">
        <v>172</v>
      </c>
    </row>
    <row r="199" spans="1:5">
      <c r="A199" s="22" t="s">
        <v>31</v>
      </c>
      <c r="B199" s="55">
        <f>[1]Sheet1!$F$219</f>
        <v>35928</v>
      </c>
      <c r="C199" s="15">
        <f t="shared" si="35"/>
        <v>12.191381065490329</v>
      </c>
      <c r="D199" s="51">
        <f t="shared" si="36"/>
        <v>4.7429890811448758E-2</v>
      </c>
      <c r="E199" s="28"/>
    </row>
    <row r="200" spans="1:5" ht="15.75" thickBot="1">
      <c r="A200" s="3" t="s">
        <v>32</v>
      </c>
      <c r="B200" s="55">
        <f>SUM([1]Sheet1!$F$217,[1]Sheet1!$F$220)</f>
        <v>12953</v>
      </c>
      <c r="C200" s="15">
        <f t="shared" si="35"/>
        <v>4.3953172718018321</v>
      </c>
      <c r="D200" s="51">
        <f t="shared" si="36"/>
        <v>1.7099737688730122E-2</v>
      </c>
      <c r="E200" s="28" t="s">
        <v>182</v>
      </c>
    </row>
    <row r="201" spans="1:5" ht="15.75" thickBot="1">
      <c r="A201" s="18" t="s">
        <v>33</v>
      </c>
      <c r="B201" s="58">
        <f>SUM(B196:B200)</f>
        <v>60243</v>
      </c>
      <c r="C201" s="12">
        <f t="shared" si="35"/>
        <v>20.442144553783507</v>
      </c>
      <c r="D201" s="25">
        <f t="shared" si="36"/>
        <v>7.9529027837734009E-2</v>
      </c>
      <c r="E201" s="37"/>
    </row>
    <row r="202" spans="1:5" ht="15.75" thickBot="1">
      <c r="B202" s="24"/>
      <c r="C202" s="9"/>
    </row>
    <row r="203" spans="1:5" ht="15.75" thickBot="1">
      <c r="A203" s="18" t="s">
        <v>162</v>
      </c>
      <c r="B203" s="61">
        <f>[1]Sheet1!$F$31</f>
        <v>2800</v>
      </c>
      <c r="C203" s="12">
        <f>B203/$B$4</f>
        <v>0.95011876484560565</v>
      </c>
      <c r="D203" s="25"/>
      <c r="E203" s="37" t="s">
        <v>171</v>
      </c>
    </row>
    <row r="204" spans="1:5" ht="15.75" thickBot="1">
      <c r="B204" s="24"/>
      <c r="C204" s="9"/>
    </row>
    <row r="205" spans="1:5" ht="15.75" thickBot="1">
      <c r="A205" s="71" t="s">
        <v>163</v>
      </c>
      <c r="B205" s="72"/>
      <c r="C205" s="72"/>
      <c r="D205" s="72"/>
      <c r="E205" s="73"/>
    </row>
    <row r="206" spans="1:5">
      <c r="A206" s="63"/>
      <c r="B206" s="64"/>
      <c r="C206" s="64"/>
      <c r="D206" s="64"/>
      <c r="E206" s="65"/>
    </row>
    <row r="207" spans="1:5">
      <c r="A207" s="63"/>
      <c r="B207" s="64"/>
      <c r="C207" s="64"/>
      <c r="D207" s="64"/>
      <c r="E207" s="65"/>
    </row>
    <row r="208" spans="1:5">
      <c r="A208" s="63"/>
      <c r="B208" s="64"/>
      <c r="C208" s="64"/>
      <c r="D208" s="64"/>
      <c r="E208" s="65"/>
    </row>
    <row r="209" spans="1:5" ht="15.75" thickBot="1">
      <c r="A209" s="66"/>
      <c r="B209" s="67"/>
      <c r="C209" s="67"/>
      <c r="D209" s="67"/>
      <c r="E209" s="68"/>
    </row>
    <row r="210" spans="1:5" ht="15.75" thickBot="1">
      <c r="A210" s="71" t="s">
        <v>164</v>
      </c>
      <c r="B210" s="72"/>
      <c r="C210" s="72"/>
      <c r="D210" s="72"/>
      <c r="E210" s="73"/>
    </row>
    <row r="211" spans="1:5">
      <c r="A211" s="74"/>
      <c r="B211" s="75"/>
      <c r="C211" s="75"/>
      <c r="D211" s="75"/>
      <c r="E211" s="76"/>
    </row>
    <row r="212" spans="1:5">
      <c r="A212" s="63"/>
      <c r="B212" s="64"/>
      <c r="C212" s="64"/>
      <c r="D212" s="64"/>
      <c r="E212" s="65"/>
    </row>
    <row r="213" spans="1:5">
      <c r="A213" s="63"/>
      <c r="B213" s="64"/>
      <c r="C213" s="64"/>
      <c r="D213" s="64"/>
      <c r="E213" s="65"/>
    </row>
    <row r="214" spans="1:5">
      <c r="A214" s="63"/>
      <c r="B214" s="64"/>
      <c r="C214" s="64"/>
      <c r="D214" s="64"/>
      <c r="E214" s="65"/>
    </row>
    <row r="215" spans="1:5" ht="15.75" thickBot="1">
      <c r="A215" s="66"/>
      <c r="B215" s="67"/>
      <c r="C215" s="67"/>
      <c r="D215" s="67"/>
      <c r="E215" s="68"/>
    </row>
    <row r="216" spans="1:5">
      <c r="A216" s="52"/>
      <c r="B216" s="52"/>
      <c r="C216" s="53"/>
      <c r="D216" s="53"/>
      <c r="E216" s="53"/>
    </row>
    <row r="217" spans="1:5">
      <c r="A217" s="52"/>
      <c r="B217" s="52"/>
      <c r="C217" s="53"/>
      <c r="D217" s="53"/>
      <c r="E217" s="53"/>
    </row>
    <row r="218" spans="1:5">
      <c r="A218" s="52"/>
      <c r="B218" s="52"/>
      <c r="C218" s="53"/>
      <c r="D218" s="53"/>
      <c r="E218" s="53"/>
    </row>
    <row r="219" spans="1:5">
      <c r="A219" s="52"/>
      <c r="B219" s="52"/>
      <c r="C219" s="53"/>
      <c r="D219" s="53"/>
      <c r="E219" s="53"/>
    </row>
    <row r="220" spans="1:5">
      <c r="A220" s="52"/>
      <c r="B220" s="52"/>
      <c r="C220" s="53"/>
      <c r="D220" s="53"/>
      <c r="E220" s="53"/>
    </row>
    <row r="221" spans="1:5">
      <c r="A221" s="52"/>
      <c r="B221" s="52"/>
      <c r="C221" s="53"/>
      <c r="D221" s="53"/>
      <c r="E221" s="53"/>
    </row>
    <row r="222" spans="1:5">
      <c r="A222" s="52"/>
      <c r="B222" s="52"/>
      <c r="C222" s="53"/>
      <c r="D222" s="53"/>
      <c r="E222" s="53"/>
    </row>
    <row r="223" spans="1:5">
      <c r="A223" s="52"/>
      <c r="B223" s="52"/>
      <c r="C223" s="53"/>
      <c r="D223" s="53"/>
      <c r="E223" s="53"/>
    </row>
    <row r="224" spans="1:5">
      <c r="A224" s="52"/>
      <c r="B224" s="52"/>
      <c r="C224" s="53"/>
      <c r="D224" s="53"/>
      <c r="E224" s="53"/>
    </row>
    <row r="225" spans="1:5">
      <c r="A225" s="52"/>
      <c r="B225" s="52"/>
      <c r="C225" s="53"/>
      <c r="D225" s="53"/>
      <c r="E225" s="53"/>
    </row>
    <row r="226" spans="1:5">
      <c r="A226" s="52"/>
      <c r="B226" s="52"/>
      <c r="C226" s="53"/>
      <c r="D226" s="53"/>
      <c r="E226" s="53"/>
    </row>
    <row r="227" spans="1:5">
      <c r="A227" s="52"/>
      <c r="B227" s="52"/>
      <c r="C227" s="53"/>
      <c r="D227" s="53"/>
      <c r="E227" s="53"/>
    </row>
    <row r="228" spans="1:5">
      <c r="A228" s="52"/>
      <c r="B228" s="52"/>
      <c r="C228" s="53"/>
      <c r="D228" s="53"/>
      <c r="E228" s="53"/>
    </row>
    <row r="229" spans="1:5">
      <c r="A229" s="52"/>
      <c r="B229" s="52"/>
      <c r="C229" s="53"/>
      <c r="D229" s="53"/>
      <c r="E229" s="53"/>
    </row>
    <row r="230" spans="1:5">
      <c r="A230" s="52"/>
      <c r="B230" s="52"/>
      <c r="C230" s="53"/>
      <c r="D230" s="53"/>
      <c r="E230" s="53"/>
    </row>
    <row r="231" spans="1:5">
      <c r="A231" s="52"/>
      <c r="B231" s="52"/>
      <c r="C231" s="53"/>
      <c r="D231" s="53"/>
      <c r="E231" s="53"/>
    </row>
    <row r="232" spans="1:5">
      <c r="A232" s="52"/>
      <c r="B232" s="52"/>
      <c r="C232" s="53"/>
      <c r="D232" s="53"/>
      <c r="E232" s="53"/>
    </row>
    <row r="233" spans="1:5">
      <c r="A233" s="52"/>
      <c r="B233" s="52"/>
      <c r="C233" s="53"/>
      <c r="D233" s="53"/>
      <c r="E233" s="53"/>
    </row>
    <row r="234" spans="1:5">
      <c r="A234" s="52"/>
      <c r="B234" s="52"/>
      <c r="C234" s="53"/>
      <c r="D234" s="53"/>
      <c r="E234" s="53"/>
    </row>
    <row r="235" spans="1:5">
      <c r="A235" s="52"/>
      <c r="B235" s="52"/>
      <c r="C235" s="53"/>
      <c r="D235" s="53"/>
      <c r="E235" s="53"/>
    </row>
    <row r="236" spans="1:5">
      <c r="A236" s="52"/>
      <c r="B236" s="52"/>
      <c r="C236" s="53"/>
      <c r="D236" s="53"/>
      <c r="E236" s="53"/>
    </row>
    <row r="237" spans="1:5">
      <c r="A237" s="52"/>
      <c r="B237" s="52"/>
      <c r="C237" s="53"/>
      <c r="D237" s="53"/>
      <c r="E237" s="53"/>
    </row>
    <row r="238" spans="1:5">
      <c r="A238" s="52"/>
      <c r="B238" s="52"/>
      <c r="C238" s="53"/>
      <c r="D238" s="53"/>
      <c r="E238" s="53"/>
    </row>
    <row r="239" spans="1:5">
      <c r="A239" s="52"/>
      <c r="B239" s="52"/>
      <c r="C239" s="53"/>
      <c r="D239" s="53"/>
      <c r="E239" s="53"/>
    </row>
    <row r="240" spans="1:5">
      <c r="A240" s="52"/>
      <c r="B240" s="52"/>
      <c r="C240" s="53"/>
      <c r="D240" s="53"/>
      <c r="E240" s="53"/>
    </row>
    <row r="241" spans="1:5">
      <c r="A241" s="52"/>
      <c r="B241" s="52"/>
      <c r="C241" s="53"/>
      <c r="D241" s="53"/>
      <c r="E241" s="53"/>
    </row>
    <row r="242" spans="1:5">
      <c r="A242" s="52"/>
      <c r="B242" s="52"/>
      <c r="C242" s="53"/>
      <c r="D242" s="53"/>
      <c r="E242" s="53"/>
    </row>
    <row r="243" spans="1:5">
      <c r="A243" s="52"/>
      <c r="B243" s="52"/>
      <c r="C243" s="53"/>
      <c r="D243" s="53"/>
      <c r="E243" s="53"/>
    </row>
    <row r="244" spans="1:5">
      <c r="A244" s="52"/>
      <c r="B244" s="52"/>
      <c r="C244" s="53"/>
      <c r="D244" s="53"/>
      <c r="E244" s="53"/>
    </row>
  </sheetData>
  <mergeCells count="16">
    <mergeCell ref="A213:E213"/>
    <mergeCell ref="A214:E214"/>
    <mergeCell ref="A215:E215"/>
    <mergeCell ref="A1:E1"/>
    <mergeCell ref="A207:E207"/>
    <mergeCell ref="A208:E208"/>
    <mergeCell ref="A209:E209"/>
    <mergeCell ref="A210:E210"/>
    <mergeCell ref="A211:E211"/>
    <mergeCell ref="A212:E212"/>
    <mergeCell ref="B2:C2"/>
    <mergeCell ref="B3:C3"/>
    <mergeCell ref="B4:C4"/>
    <mergeCell ref="B5:C5"/>
    <mergeCell ref="A205:E205"/>
    <mergeCell ref="A206:E206"/>
  </mergeCells>
  <conditionalFormatting sqref="A45">
    <cfRule type="duplicateValues" dxfId="4" priority="1"/>
  </conditionalFormatting>
  <conditionalFormatting sqref="A53:A58">
    <cfRule type="duplicateValues" dxfId="3" priority="5"/>
  </conditionalFormatting>
  <conditionalFormatting sqref="A81:A83">
    <cfRule type="duplicateValues" dxfId="2" priority="2"/>
  </conditionalFormatting>
  <conditionalFormatting sqref="A89">
    <cfRule type="duplicateValues" dxfId="1" priority="3"/>
  </conditionalFormatting>
  <conditionalFormatting sqref="A187:A191">
    <cfRule type="duplicateValues" dxfId="0" priority="4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903175E06D45468605F5AF142FCD52" ma:contentTypeVersion="10" ma:contentTypeDescription="Create a new document." ma:contentTypeScope="" ma:versionID="abee41153c6b689b85b7d6c7d37dfa9e">
  <xsd:schema xmlns:xsd="http://www.w3.org/2001/XMLSchema" xmlns:xs="http://www.w3.org/2001/XMLSchema" xmlns:p="http://schemas.microsoft.com/office/2006/metadata/properties" xmlns:ns2="850191cd-acde-4f9f-ba5a-e0f156f65911" xmlns:ns3="8fa35334-4e1b-47e1-9a39-0f1175591ab3" targetNamespace="http://schemas.microsoft.com/office/2006/metadata/properties" ma:root="true" ma:fieldsID="c02d42717a68f6519e45d08490d6fe27" ns2:_="" ns3:_="">
    <xsd:import namespace="850191cd-acde-4f9f-ba5a-e0f156f65911"/>
    <xsd:import namespace="8fa35334-4e1b-47e1-9a39-0f1175591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0191cd-acde-4f9f-ba5a-e0f156f659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35334-4e1b-47e1-9a39-0f1175591ab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C67443-0137-41C9-B526-03C3BE7E332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850191cd-acde-4f9f-ba5a-e0f156f65911"/>
    <ds:schemaRef ds:uri="8fa35334-4e1b-47e1-9a39-0f1175591ab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867D1A-3248-414D-BBD5-0C3F6B6BA3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E6BDBC-C95B-4AA1-8BFC-743415C316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0191cd-acde-4f9f-ba5a-e0f156f65911"/>
    <ds:schemaRef ds:uri="8fa35334-4e1b-47e1-9a39-0f1175591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Scott</dc:creator>
  <cp:lastModifiedBy>Matthew Rockett</cp:lastModifiedBy>
  <dcterms:created xsi:type="dcterms:W3CDTF">2018-07-20T15:25:59Z</dcterms:created>
  <dcterms:modified xsi:type="dcterms:W3CDTF">2024-08-26T18:59:07Z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0x010100D9903175E06D45468605F5AF142FCD52</vt:lpwstr>
  </property>
</Properties>
</file>