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newenglandconstruction-my.sharepoint.com/personal/mperry_neconstruction_com/Documents/Documents/"/>
    </mc:Choice>
  </mc:AlternateContent>
  <xr:revisionPtr revIDLastSave="193" documentId="8_{4AD9C414-804B-4F32-B7AB-7561B2A44DCC}" xr6:coauthVersionLast="47" xr6:coauthVersionMax="47" xr10:uidLastSave="{DFB09CD1-5135-4B8B-8850-1907E6FAFF5B}"/>
  <bookViews>
    <workbookView xWindow="-120" yWindow="-120" windowWidth="29040" windowHeight="15720" tabRatio="868" activeTab="11" xr2:uid="{00000000-000D-0000-FFFF-FFFF00000000}"/>
  </bookViews>
  <sheets>
    <sheet name="Instructions" sheetId="1" r:id="rId1"/>
    <sheet name="Allowances-Alternates" sheetId="2" r:id="rId2"/>
    <sheet name="GC-GR" sheetId="6" r:id="rId3"/>
    <sheet name="Base Building SOV" sheetId="3" r:id="rId4"/>
    <sheet name="Burlington SOV" sheetId="5" r:id="rId5"/>
    <sheet name="Joyful Garden SOV" sheetId="4" r:id="rId6"/>
    <sheet name="Unit Costs" sheetId="7" r:id="rId7"/>
    <sheet name="Subcontractors" sheetId="8" r:id="rId8"/>
    <sheet name="Q-A-E" sheetId="9" r:id="rId9"/>
    <sheet name="Document Register" sheetId="11" r:id="rId10"/>
    <sheet name="Schedule-Logistics" sheetId="10" r:id="rId11"/>
    <sheet name="Bid Summary" sheetId="12" r:id="rId12"/>
  </sheets>
  <definedNames>
    <definedName name="_xlnm.Print_Area" localSheetId="1">'Allowances-Alternates'!$A$1:$J$48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0" i="6" l="1"/>
  <c r="H40" i="6"/>
  <c r="E25" i="5"/>
  <c r="F11" i="6" l="1"/>
  <c r="L40" i="6" l="1"/>
  <c r="J40" i="6"/>
  <c r="J22" i="7"/>
  <c r="D39" i="12" l="1"/>
  <c r="D38" i="12"/>
  <c r="E27" i="12"/>
  <c r="E26" i="12"/>
  <c r="B9" i="12"/>
  <c r="B8" i="12"/>
  <c r="B7" i="12"/>
  <c r="B6" i="12"/>
  <c r="B5" i="12"/>
  <c r="J23" i="7"/>
  <c r="J21" i="7"/>
  <c r="J20" i="7"/>
  <c r="J19" i="7"/>
  <c r="J18" i="7"/>
  <c r="J17" i="7"/>
  <c r="J16" i="7"/>
  <c r="J15" i="7"/>
  <c r="J14" i="7"/>
  <c r="J13" i="7"/>
  <c r="J12" i="7"/>
  <c r="J11" i="7"/>
  <c r="J10" i="7"/>
  <c r="J9" i="7"/>
  <c r="J8" i="7"/>
  <c r="J7" i="7"/>
  <c r="J6" i="7"/>
  <c r="F36" i="6"/>
  <c r="J36" i="6" s="1"/>
  <c r="F35" i="6"/>
  <c r="L35" i="6" s="1"/>
  <c r="F34" i="6"/>
  <c r="L34" i="6" s="1"/>
  <c r="H33" i="6"/>
  <c r="F33" i="6"/>
  <c r="J33" i="6" s="1"/>
  <c r="F32" i="6"/>
  <c r="J32" i="6" s="1"/>
  <c r="H31" i="6"/>
  <c r="F31" i="6"/>
  <c r="J31" i="6" s="1"/>
  <c r="F30" i="6"/>
  <c r="L30" i="6" s="1"/>
  <c r="F29" i="6"/>
  <c r="L29" i="6" s="1"/>
  <c r="F28" i="6"/>
  <c r="J28" i="6" s="1"/>
  <c r="F27" i="6"/>
  <c r="H27" i="6" s="1"/>
  <c r="F26" i="6"/>
  <c r="L26" i="6" s="1"/>
  <c r="F25" i="6"/>
  <c r="L25" i="6" s="1"/>
  <c r="F24" i="6"/>
  <c r="L24" i="6" s="1"/>
  <c r="F23" i="6"/>
  <c r="J23" i="6" s="1"/>
  <c r="F22" i="6"/>
  <c r="J22" i="6" s="1"/>
  <c r="F21" i="6"/>
  <c r="L21" i="6" s="1"/>
  <c r="F20" i="6"/>
  <c r="L20" i="6" s="1"/>
  <c r="F19" i="6"/>
  <c r="L19" i="6" s="1"/>
  <c r="F18" i="6"/>
  <c r="J18" i="6" s="1"/>
  <c r="F17" i="6"/>
  <c r="J17" i="6" s="1"/>
  <c r="L16" i="6"/>
  <c r="J16" i="6"/>
  <c r="H16" i="6"/>
  <c r="F16" i="6"/>
  <c r="F15" i="6"/>
  <c r="L15" i="6" s="1"/>
  <c r="F14" i="6"/>
  <c r="L14" i="6" s="1"/>
  <c r="F13" i="6"/>
  <c r="J13" i="6" s="1"/>
  <c r="F12" i="6"/>
  <c r="J12" i="6" s="1"/>
  <c r="J11" i="6"/>
  <c r="F10" i="6"/>
  <c r="L10" i="6" s="1"/>
  <c r="F9" i="6"/>
  <c r="L9" i="6" s="1"/>
  <c r="F8" i="6"/>
  <c r="J8" i="6" s="1"/>
  <c r="F7" i="6"/>
  <c r="H7" i="6" s="1"/>
  <c r="F6" i="6"/>
  <c r="E44" i="5"/>
  <c r="E43" i="4"/>
  <c r="E52" i="3"/>
  <c r="H34" i="2"/>
  <c r="H33" i="2"/>
  <c r="H32" i="2"/>
  <c r="H31" i="2"/>
  <c r="H30" i="2"/>
  <c r="H29" i="2"/>
  <c r="H28" i="2"/>
  <c r="H27" i="2"/>
  <c r="H26" i="2"/>
  <c r="H25" i="2"/>
  <c r="H24" i="2"/>
  <c r="H23" i="2"/>
  <c r="H22" i="2"/>
  <c r="H21" i="2"/>
  <c r="H20" i="2"/>
  <c r="H19" i="2"/>
  <c r="H18" i="2"/>
  <c r="B7" i="2" s="1"/>
  <c r="H17" i="2"/>
  <c r="H16" i="2"/>
  <c r="H15" i="2"/>
  <c r="H14" i="2"/>
  <c r="H13" i="2"/>
  <c r="B8" i="2"/>
  <c r="E45" i="5" s="1"/>
  <c r="B6" i="2" l="1"/>
  <c r="L36" i="6"/>
  <c r="J6" i="6"/>
  <c r="F47" i="6"/>
  <c r="H26" i="6"/>
  <c r="H23" i="6"/>
  <c r="L31" i="6"/>
  <c r="L18" i="6"/>
  <c r="J26" i="6"/>
  <c r="H21" i="6"/>
  <c r="J21" i="6"/>
  <c r="H28" i="6"/>
  <c r="L28" i="6"/>
  <c r="H36" i="6"/>
  <c r="L23" i="6"/>
  <c r="H18" i="6"/>
  <c r="L33" i="6"/>
  <c r="H13" i="6"/>
  <c r="L13" i="6"/>
  <c r="H11" i="6"/>
  <c r="L11" i="6"/>
  <c r="H8" i="6"/>
  <c r="L8" i="6"/>
  <c r="H6" i="6"/>
  <c r="L6" i="6"/>
  <c r="D32" i="12"/>
  <c r="B32" i="12"/>
  <c r="D37" i="12"/>
  <c r="E53" i="3"/>
  <c r="E54" i="3" s="1"/>
  <c r="B13" i="12" s="1"/>
  <c r="E46" i="5"/>
  <c r="D13" i="12" s="1"/>
  <c r="C32" i="12"/>
  <c r="E44" i="4"/>
  <c r="E45" i="4" s="1"/>
  <c r="C13" i="12" s="1"/>
  <c r="H9" i="6"/>
  <c r="H14" i="6"/>
  <c r="H19" i="6"/>
  <c r="H24" i="6"/>
  <c r="H29" i="6"/>
  <c r="H34" i="6"/>
  <c r="J9" i="6"/>
  <c r="J14" i="6"/>
  <c r="J19" i="6"/>
  <c r="J24" i="6"/>
  <c r="J29" i="6"/>
  <c r="J34" i="6"/>
  <c r="H10" i="6"/>
  <c r="H15" i="6"/>
  <c r="H20" i="6"/>
  <c r="H25" i="6"/>
  <c r="H30" i="6"/>
  <c r="H35" i="6"/>
  <c r="J10" i="6"/>
  <c r="J15" i="6"/>
  <c r="J20" i="6"/>
  <c r="J25" i="6"/>
  <c r="J30" i="6"/>
  <c r="J35" i="6"/>
  <c r="H17" i="6"/>
  <c r="L7" i="6"/>
  <c r="L12" i="6"/>
  <c r="L17" i="6"/>
  <c r="L22" i="6"/>
  <c r="L27" i="6"/>
  <c r="L32" i="6"/>
  <c r="H12" i="6"/>
  <c r="J7" i="6"/>
  <c r="J27" i="6"/>
  <c r="H22" i="6"/>
  <c r="H32" i="6"/>
  <c r="J47" i="6" l="1"/>
  <c r="C14" i="12" s="1"/>
  <c r="C15" i="12" s="1"/>
  <c r="L47" i="6"/>
  <c r="D35" i="12"/>
  <c r="E13" i="12"/>
  <c r="E32" i="12"/>
  <c r="J50" i="6" l="1"/>
  <c r="C23" i="12"/>
  <c r="C21" i="12"/>
  <c r="C19" i="12"/>
  <c r="C17" i="12"/>
  <c r="D14" i="12"/>
  <c r="D15" i="12" s="1"/>
  <c r="L50" i="6"/>
  <c r="D21" i="12" l="1"/>
  <c r="D23" i="12"/>
  <c r="D19" i="12"/>
  <c r="D17" i="12"/>
  <c r="C25" i="12"/>
  <c r="C28" i="12" s="1"/>
  <c r="D25" i="12" l="1"/>
  <c r="D28" i="12" s="1"/>
  <c r="H47" i="6" l="1"/>
  <c r="H50" i="6" l="1"/>
  <c r="M50" i="6" s="1"/>
  <c r="D36" i="12" s="1"/>
  <c r="B14" i="12"/>
  <c r="E14" i="12" l="1"/>
  <c r="B15" i="12"/>
  <c r="E15" i="12" l="1"/>
  <c r="B19" i="12"/>
  <c r="E19" i="12" s="1"/>
  <c r="B23" i="12"/>
  <c r="E23" i="12" s="1"/>
  <c r="B21" i="12"/>
  <c r="E21" i="12" s="1"/>
  <c r="B17" i="12"/>
  <c r="E17" i="12" s="1"/>
  <c r="B25" i="12" l="1"/>
  <c r="E25" i="12" s="1"/>
  <c r="E24" i="12" s="1"/>
  <c r="E18" i="12"/>
  <c r="E20" i="12"/>
  <c r="E16" i="12"/>
  <c r="E22" i="12"/>
  <c r="B28" i="12" l="1"/>
  <c r="E28" i="12" s="1"/>
  <c r="E30" i="12" s="1"/>
</calcChain>
</file>

<file path=xl/sharedStrings.xml><?xml version="1.0" encoding="utf-8"?>
<sst xmlns="http://schemas.openxmlformats.org/spreadsheetml/2006/main" count="1257" uniqueCount="706">
  <si>
    <t>WATERTOWN MALL REPOSITIONING PROJECT</t>
  </si>
  <si>
    <t>Bid Pricing Workbook | 550 Arsenal Street, Watertown, Massachusetts 02472</t>
  </si>
  <si>
    <t>Bidder Information</t>
  </si>
  <si>
    <t>Bidder Company</t>
  </si>
  <si>
    <t>Completion order:
1 Instructions
2 Allowances-Alternates
3 Three SOVs
4 GC-GR
5 Support Tabs
6 Document Register
7 Bid Summary</t>
  </si>
  <si>
    <t>Primary Contact</t>
  </si>
  <si>
    <t>Email</t>
  </si>
  <si>
    <t>Phone</t>
  </si>
  <si>
    <t>Proposal Date</t>
  </si>
  <si>
    <t>Bid Valid Through</t>
  </si>
  <si>
    <t>Bid Administration</t>
  </si>
  <si>
    <t>Bid Package Issued</t>
  </si>
  <si>
    <t>Submit electronically to dave@citylightsdev.com. Use subject: “Watertown Mall Repositioning Project - Bid Submission - [Contractor Name].” All questions and site-visit requests shall be directed only to David Roache.</t>
  </si>
  <si>
    <t>Individual Site Visits</t>
  </si>
  <si>
    <t>July 20-29, 2026, by appointment</t>
  </si>
  <si>
    <t>Bidder Questions Due</t>
  </si>
  <si>
    <t>Responses Issued</t>
  </si>
  <si>
    <t>Bid Due</t>
  </si>
  <si>
    <t>Friday, August 14, 2026, close of business</t>
  </si>
  <si>
    <t>Workbook Completion Instructions</t>
  </si>
  <si>
    <t>1</t>
  </si>
  <si>
    <t>Complete all yellow cells with blue text. Do not overwrite formula cells.</t>
  </si>
  <si>
    <t>2</t>
  </si>
  <si>
    <t>Provide one combined GMP under a single contract, with three separate trade-level SOVs: Base Building / Core &amp; Shell / Site, Joyful Garden Tenant Fit-Out, and Burlington Coat Factory Conceptual Fit-Out.</t>
  </si>
  <si>
    <t>3</t>
  </si>
  <si>
    <t>Trade line items on each SOV must exclude allowances listed separately on the Allowances-Alternates tab to avoid double counting.</t>
  </si>
  <si>
    <t>4</t>
  </si>
  <si>
    <t>5</t>
  </si>
  <si>
    <t>List all qualifications, assumptions, and exclusions on the Q-A-E tab. Statements appearing only in a cover letter may be disregarded during leveling.</t>
  </si>
  <si>
    <t>6</t>
  </si>
  <si>
    <t>Provide all requested unit costs, subcontractors, schedule milestones, logistics narratives, and document acknowledgments.</t>
  </si>
  <si>
    <t>7</t>
  </si>
  <si>
    <t>Alternates are excluded from the base GMP unless specifically marked Included in Base = Yes.</t>
  </si>
  <si>
    <t>8</t>
  </si>
  <si>
    <t>Return this workbook in editable Excel format with the complete proposal.</t>
  </si>
  <si>
    <t>Color Legend</t>
  </si>
  <si>
    <t>Yellow / Blue Text</t>
  </si>
  <si>
    <t>Bidder input</t>
  </si>
  <si>
    <t>Green Text</t>
  </si>
  <si>
    <t>Formula linked from another worksheet</t>
  </si>
  <si>
    <t>Black Text</t>
  </si>
  <si>
    <t>Formula calculated on the same worksheet</t>
  </si>
  <si>
    <t>Light Green Fill</t>
  </si>
  <si>
    <t>Subtotal or total</t>
  </si>
  <si>
    <t>ALLOWANCES AND ALTERNATES</t>
  </si>
  <si>
    <t>Allowance Summary by Scope</t>
  </si>
  <si>
    <t>Scope</t>
  </si>
  <si>
    <t>Included Allowances ($)</t>
  </si>
  <si>
    <t>Bidder Notes</t>
  </si>
  <si>
    <t>Status</t>
  </si>
  <si>
    <t>Base Building</t>
  </si>
  <si>
    <t>Joyful Garden</t>
  </si>
  <si>
    <t>Burlington</t>
  </si>
  <si>
    <t>Allowances Included in Base Bid</t>
  </si>
  <si>
    <t>Allowance No.</t>
  </si>
  <si>
    <t>Cost Code</t>
  </si>
  <si>
    <t>Description</t>
  </si>
  <si>
    <t>Qty</t>
  </si>
  <si>
    <t>Unit</t>
  </si>
  <si>
    <t>Unit Cost</t>
  </si>
  <si>
    <t>Amount</t>
  </si>
  <si>
    <t>Basis / Included Scope</t>
  </si>
  <si>
    <t>Notes</t>
  </si>
  <si>
    <t>A-01</t>
  </si>
  <si>
    <t>02-8900</t>
  </si>
  <si>
    <t>Presumed ACM allowance</t>
  </si>
  <si>
    <t>TBD</t>
  </si>
  <si>
    <t>Include containment, removal, disposal, monitoring coordination, permits, testing coordination, and restoration.</t>
  </si>
  <si>
    <t>A-02</t>
  </si>
  <si>
    <t>02-4119</t>
  </si>
  <si>
    <t>GPR scanning of existing slab</t>
  </si>
  <si>
    <t>LS</t>
  </si>
  <si>
    <t>Carry as a separate allowance pending final scanning scope.</t>
  </si>
  <si>
    <t>A-03</t>
  </si>
  <si>
    <t>05-5000</t>
  </si>
  <si>
    <t>Temporary structural support at loading dock opening</t>
  </si>
  <si>
    <t>LF</t>
  </si>
  <si>
    <t>Quantity and fully burdened unit cost required.</t>
  </si>
  <si>
    <t>A-04</t>
  </si>
  <si>
    <t>Temporary structural support at Burlington front entrance</t>
  </si>
  <si>
    <t>A-05</t>
  </si>
  <si>
    <t>Temporary structural support at Joyful Garden opening</t>
  </si>
  <si>
    <t>A-06</t>
  </si>
  <si>
    <t>09-5100</t>
  </si>
  <si>
    <t>Cove/acoustic ceiling grid detailing allowance</t>
  </si>
  <si>
    <t>Complete acoustic material system; not wood-based.</t>
  </si>
  <si>
    <t>A-07</t>
  </si>
  <si>
    <t>26-0000</t>
  </si>
  <si>
    <t>Architectural and decorative lighting allowance</t>
  </si>
  <si>
    <t>Base design prior to selected VE alternates.</t>
  </si>
  <si>
    <t>A-08</t>
  </si>
  <si>
    <t>06-2000</t>
  </si>
  <si>
    <t>Custom millwork surround allowance</t>
  </si>
  <si>
    <t>Include framing, finish material, lighting coordination, supports, and shop drawings.</t>
  </si>
  <si>
    <t>A-09</t>
  </si>
  <si>
    <t>11-3100</t>
  </si>
  <si>
    <t>Boston Showcase kitchen-equipment allowance</t>
  </si>
  <si>
    <t>Boston Showcase is required kitchen-equipment subcontractor/vendor.</t>
  </si>
  <si>
    <t>A-10</t>
  </si>
  <si>
    <t>60-0000</t>
  </si>
  <si>
    <t>Conceptual design-development allowance</t>
  </si>
  <si>
    <t>Identify scope and basis; do not combine with pricing contingency.</t>
  </si>
  <si>
    <t>A-11</t>
  </si>
  <si>
    <t>Presumed ACM allowance within Burlington space</t>
  </si>
  <si>
    <t>Subject to Axiom follow-up survey after Carter's vacancy.</t>
  </si>
  <si>
    <t>A-12</t>
  </si>
  <si>
    <t>03-3500</t>
  </si>
  <si>
    <t>Floor grinding / slab preparation allowance</t>
  </si>
  <si>
    <t>SF</t>
  </si>
  <si>
    <t>Identify assumed quantity and unit cost.</t>
  </si>
  <si>
    <t>Alternates - Excluded from Base GMP Unless Marked Otherwise</t>
  </si>
  <si>
    <t>Alternate No.</t>
  </si>
  <si>
    <t>Add / Deduct</t>
  </si>
  <si>
    <t>Included in Base?</t>
  </si>
  <si>
    <t>Schedule Impact (Days)</t>
  </si>
  <si>
    <t>Basis</t>
  </si>
  <si>
    <t>ALT-01</t>
  </si>
  <si>
    <t>10-2200</t>
  </si>
  <si>
    <t>Fabric finish at movable partitions in lieu of base vinyl</t>
  </si>
  <si>
    <t>Add</t>
  </si>
  <si>
    <t>No</t>
  </si>
  <si>
    <t>ALT-02</t>
  </si>
  <si>
    <t>09-3000</t>
  </si>
  <si>
    <t>Paint columns in lieu of tile finish</t>
  </si>
  <si>
    <t>Deduct</t>
  </si>
  <si>
    <t>ALT-03</t>
  </si>
  <si>
    <t>26-5100</t>
  </si>
  <si>
    <t>Lighting VE alternate - reduced architectural/decorative fixture package</t>
  </si>
  <si>
    <t>ALT-04</t>
  </si>
  <si>
    <t>23-0000</t>
  </si>
  <si>
    <t>Standard return grilles with linear supply diffusers</t>
  </si>
  <si>
    <t>ALT-05</t>
  </si>
  <si>
    <t>Standard supply diffusers and return grilles</t>
  </si>
  <si>
    <t>ALT-06</t>
  </si>
  <si>
    <t>Transformer-room transfer/exhaust approach in lieu of heat pump</t>
  </si>
  <si>
    <t>ALT-07</t>
  </si>
  <si>
    <t>11-0000</t>
  </si>
  <si>
    <t>Projectors and screens</t>
  </si>
  <si>
    <t>ALT-08</t>
  </si>
  <si>
    <t>12-0000</t>
  </si>
  <si>
    <t>32-0000</t>
  </si>
  <si>
    <t>BASE BUILDING / CORE &amp; SHELL / SITE SOV</t>
  </si>
  <si>
    <t>Trade amounts exclude allowances, GC/GR, contingencies, insurance, bonds, fee, and permits.</t>
  </si>
  <si>
    <t>CSI / Cost Code</t>
  </si>
  <si>
    <t>Cost Category</t>
  </si>
  <si>
    <t>Detailed Scope Description</t>
  </si>
  <si>
    <t>Proposed Subcontractor / Vendor</t>
  </si>
  <si>
    <t>Bid Amount</t>
  </si>
  <si>
    <t>Notes / Qualifications</t>
  </si>
  <si>
    <t>01 - General Requirements Included Within Trade Scope</t>
  </si>
  <si>
    <t>01-0000</t>
  </si>
  <si>
    <t>Trade General Requirements</t>
  </si>
  <si>
    <t>Trade-specific mobilization, supervision, submittals, closeout, protection, and coordination not included on GC-GR tab.</t>
  </si>
  <si>
    <t>02 - Existing Conditions</t>
  </si>
  <si>
    <t>Selective Demolition</t>
  </si>
  <si>
    <t>Complete selective demolition for base building, mall corridor, Target entry closure, loading dock, facades, utilities, and related areas.</t>
  </si>
  <si>
    <t>Hazardous Materials Abatement</t>
  </si>
  <si>
    <t>Confirmed ACM and other hazardous-material work assigned to Base Building, excluding separately listed presumed-ACM allowance.</t>
  </si>
  <si>
    <t>03 - Concrete</t>
  </si>
  <si>
    <t>03-1000</t>
  </si>
  <si>
    <t>Foundations, slab removal and replacement, curbs, pads, pits, patching, and related work.</t>
  </si>
  <si>
    <t>Concrete Finishing</t>
  </si>
  <si>
    <t>Grinding, leveling, finishing, and preparation assigned to Base Building.</t>
  </si>
  <si>
    <t>04 - Masonry</t>
  </si>
  <si>
    <t>04-0000</t>
  </si>
  <si>
    <t>Masonry</t>
  </si>
  <si>
    <t>New and infill masonry, repairs, lintels, reinforcing, patching, and related work.</t>
  </si>
  <si>
    <t>05 - Metals</t>
  </si>
  <si>
    <t>Structural Steel &amp; Misc. Metals</t>
  </si>
  <si>
    <t>Structural steel, temporary support, miscellaneous metals, supports, rails, embeds, and related work.</t>
  </si>
  <si>
    <t>06 - Wood, Plastics and Composites</t>
  </si>
  <si>
    <t>06-1000</t>
  </si>
  <si>
    <t>Rough Carpentry</t>
  </si>
  <si>
    <t>Blocking, plywood, curbs, backing, temporary carpentry, and related work.</t>
  </si>
  <si>
    <t>Finish Carpentry</t>
  </si>
  <si>
    <t>Finish carpentry and millwork included in Base Building.</t>
  </si>
  <si>
    <t>07 - Thermal and Moisture Protection</t>
  </si>
  <si>
    <t>07-1000</t>
  </si>
  <si>
    <t>Waterproofing / Sealants</t>
  </si>
  <si>
    <t>Waterproofing, caulking, sealants, firestopping, and related work.</t>
  </si>
  <si>
    <t>07-2400</t>
  </si>
  <si>
    <t>EIFS</t>
  </si>
  <si>
    <t>Exterior insulation and finish systems.</t>
  </si>
  <si>
    <t>07-4600</t>
  </si>
  <si>
    <t>Siding / Exterior Cladding</t>
  </si>
  <si>
    <t>Exterior cladding, panels, flashings, and accessories.</t>
  </si>
  <si>
    <t>07-5000</t>
  </si>
  <si>
    <t>Membrane Roofing</t>
  </si>
  <si>
    <t>Roofing, curbs, penetrations, patching, warranties, and required roofer coordination.</t>
  </si>
  <si>
    <t>08 - Openings</t>
  </si>
  <si>
    <t>08-1000</t>
  </si>
  <si>
    <t>Doors, Frames &amp; Hardware</t>
  </si>
  <si>
    <t>Doors, frames, hardware, access doors, and related work.</t>
  </si>
  <si>
    <t>08-3000</t>
  </si>
  <si>
    <t>Specialty / Overhead Doors</t>
  </si>
  <si>
    <t>Overhead doors, specialty doors, operators, and related systems.</t>
  </si>
  <si>
    <t>08-4000</t>
  </si>
  <si>
    <t>Glass &amp; Glazing</t>
  </si>
  <si>
    <t>Storefront, curtain wall, glazing, entrance systems, and associated metals.</t>
  </si>
  <si>
    <t>09 - Finishes</t>
  </si>
  <si>
    <t>09-2000</t>
  </si>
  <si>
    <t>Drywall &amp; Metal Framing</t>
  </si>
  <si>
    <t>Partitions, soffits, ceilings, enclosures, rated assemblies, and patching.</t>
  </si>
  <si>
    <t>Acoustical Ceilings</t>
  </si>
  <si>
    <t>Acoustical ceilings and related grid systems in Base Building areas.</t>
  </si>
  <si>
    <t>09-6000</t>
  </si>
  <si>
    <t>Flooring</t>
  </si>
  <si>
    <t>Flooring, base, preparation, transitions, and related work.</t>
  </si>
  <si>
    <t>09-9100</t>
  </si>
  <si>
    <t>Painting &amp; Coating</t>
  </si>
  <si>
    <t>Interior and exterior painting, coatings, exposed-structure painting, and touch-up.</t>
  </si>
  <si>
    <t>10 - Specialties</t>
  </si>
  <si>
    <t>10-0000</t>
  </si>
  <si>
    <t>Miscellaneous Specialties</t>
  </si>
  <si>
    <t>Toilet partitions, accessories, extinguishers, signage supports, wall protection, and related specialties.</t>
  </si>
  <si>
    <t>11 - Equipment</t>
  </si>
  <si>
    <t>11-1000</t>
  </si>
  <si>
    <t>Vehicle / Pedestrian Equipment</t>
  </si>
  <si>
    <t>Dock equipment, lifts, bollards, gates, and related equipment.</t>
  </si>
  <si>
    <t>21-28 - MEP / FP / Low Voltage</t>
  </si>
  <si>
    <t>21-0000</t>
  </si>
  <si>
    <t>Fire Protection</t>
  </si>
  <si>
    <t>Fire-protection demolition, new work, controls, testing, and permits.</t>
  </si>
  <si>
    <t>22-0000</t>
  </si>
  <si>
    <t>Plumbing</t>
  </si>
  <si>
    <t>Plumbing demolition, underground work, water, sanitary, gas, and related coordination.</t>
  </si>
  <si>
    <t>HVAC</t>
  </si>
  <si>
    <t>HVAC demolition, rooftop equipment, ductwork, controls, testing, balancing, and roofing coordination.</t>
  </si>
  <si>
    <t>Electrical</t>
  </si>
  <si>
    <t>Electrical demolition, service, distribution, lighting, power, grounding, and controls.</t>
  </si>
  <si>
    <t>27-0000</t>
  </si>
  <si>
    <t>Telecom / AV</t>
  </si>
  <si>
    <t>Telecom and AV infrastructure included in base-building documents.</t>
  </si>
  <si>
    <t>28-0000</t>
  </si>
  <si>
    <t>Fire Alarm / Security</t>
  </si>
  <si>
    <t>Fire alarm and security demolition, new work, testing, and permits.</t>
  </si>
  <si>
    <t>31-33 - Site and Exterior Work</t>
  </si>
  <si>
    <t>31-0000</t>
  </si>
  <si>
    <t>Earthwork / Sitework</t>
  </si>
  <si>
    <t>Site demolition, earthwork, utilities, erosion control, trenching, and restoration.</t>
  </si>
  <si>
    <t>Exterior Improvements / Landscape</t>
  </si>
  <si>
    <t>Paving, curbing, sidewalks, landscape, site furnishings, striping, and related work.</t>
  </si>
  <si>
    <t>33-0000</t>
  </si>
  <si>
    <t>Site Utilities</t>
  </si>
  <si>
    <t>Storm, sanitary, water, gas, electrical site utilities, testing, and connections.</t>
  </si>
  <si>
    <t>Other</t>
  </si>
  <si>
    <t>10-1400</t>
  </si>
  <si>
    <t>Signage &amp; Graphics</t>
  </si>
  <si>
    <t>Only signage and graphics shown in bid documents; identify owner-direct signage excluded.</t>
  </si>
  <si>
    <t>Trade Subtotal (excluding separately listed allowances)</t>
  </si>
  <si>
    <t>Direct Trade Cost</t>
  </si>
  <si>
    <t>Scope total carried to Bid Summary excludes general conditions, contingencies, insurance, bonds, fee, and permits, which are calculated separately on the Bid Summary and GC-GR tabs. Scope: Base Building.</t>
  </si>
  <si>
    <t>JOYFUL GARDEN TENANT FIT-OUT SOV</t>
  </si>
  <si>
    <t>Based on July 3, 2026 documents, bid assumptions, and anticipated addendum.</t>
  </si>
  <si>
    <t>01-02 - General Requirements and Existing Conditions</t>
  </si>
  <si>
    <t>Trade-specific supervision, submittals, coordination, closeout, and protection not included on GC-GR tab.</t>
  </si>
  <si>
    <t>03-05 - Concrete, Masonry and Metals</t>
  </si>
  <si>
    <t>Concrete Patching</t>
  </si>
  <si>
    <t>Subslab trenching, patching, equipment pads, leveling, and related work.</t>
  </si>
  <si>
    <t>Masonry work, patching, and infill.</t>
  </si>
  <si>
    <t>RTU supports, equipment supports, bar/ceiling supports, miscellaneous metals, and related work.</t>
  </si>
  <si>
    <t>06 - Carpentry and Millwork</t>
  </si>
  <si>
    <t>Blocking, backing, plywood, and concealed supports.</t>
  </si>
  <si>
    <t>Finish Carpentry &amp; Millwork</t>
  </si>
  <si>
    <t>Bar, back bar, host stations, server stations, decorative surrounds, shelves, and custom millwork.</t>
  </si>
  <si>
    <t>07-08 - Envelope and Openings</t>
  </si>
  <si>
    <t>Sealants, waterproofing, firestopping, and related work.</t>
  </si>
  <si>
    <t>Roofing</t>
  </si>
  <si>
    <t>RTU curbs, penetrations, patching, and roofer coordination.</t>
  </si>
  <si>
    <t>Doors, frames, hardware, access panels, and related work.</t>
  </si>
  <si>
    <t>Specialty Doors / Folding Panels</t>
  </si>
  <si>
    <t>Folding partitions, pocket/specialty doors, tracks, controls, supports, and accessories.</t>
  </si>
  <si>
    <t>Interior and exterior glazing, storefront, mirrors, and related work.</t>
  </si>
  <si>
    <t>Partitions, soffits, cove assemblies, enclosures, ceilings, patching, and backing.</t>
  </si>
  <si>
    <t>Acoustical / Specialty Ceilings</t>
  </si>
  <si>
    <t>Acoustic cove/grid system, ceilings, suspension, supports, transitions, and accessories.</t>
  </si>
  <si>
    <t>Tile, resilient flooring, epoxy flooring, base, preparation, transitions, and protection.</t>
  </si>
  <si>
    <t>09-7200</t>
  </si>
  <si>
    <t>Wall Coverings</t>
  </si>
  <si>
    <t>Wall coverings and associated preparation.</t>
  </si>
  <si>
    <t>Painting, coatings, painted reveals, restroom paint above tile, and touch-up.</t>
  </si>
  <si>
    <t>10-12 - Specialties, Equipment and Furnishings</t>
  </si>
  <si>
    <t>Toilet partitions, accessories, wall protection, extinguishers, decorative specialties, and signage.</t>
  </si>
  <si>
    <t>10-2800</t>
  </si>
  <si>
    <t>Toilet &amp; Bath Accessories</t>
  </si>
  <si>
    <t>Restroom accessories, mirrors, dispensers, partitions, and related work.</t>
  </si>
  <si>
    <t>Commercial Kitchen Equipment</t>
  </si>
  <si>
    <t>Boston Showcase equipment package and all contractor-assigned coordination, installation, rough-ins, connections, supports, protection, and closeout.</t>
  </si>
  <si>
    <t>12-2000</t>
  </si>
  <si>
    <t>Window Treatments</t>
  </si>
  <si>
    <t>Window treatments, tracks, controls, and related work.</t>
  </si>
  <si>
    <t>12-5000</t>
  </si>
  <si>
    <t>Furniture Coordination</t>
  </si>
  <si>
    <t>Loose tables and chairs are by tenant; include only required coordination and fixed construction.</t>
  </si>
  <si>
    <t>Fire-protection demolition, new work, testing, and permits.</t>
  </si>
  <si>
    <t>Underground waste, water, gas, fixtures, kitchen equipment connections, testing, and permits.</t>
  </si>
  <si>
    <t>Consolidated RTUs, ductwork, controls, exhaust, makeup air, testing, balancing, and roofing coordination.</t>
  </si>
  <si>
    <t>Lighting, power, equipment connections, lighting controls, plug mold, cove lighting, and testing.</t>
  </si>
  <si>
    <t>Telecom</t>
  </si>
  <si>
    <t>Telecom cabling, wireless access points, pathways, and terminations.</t>
  </si>
  <si>
    <t>27-4000</t>
  </si>
  <si>
    <t>Audio Visual</t>
  </si>
  <si>
    <t>AV infrastructure and included equipment; projectors only if included by alternate.</t>
  </si>
  <si>
    <t>Security / Fire Alarm</t>
  </si>
  <si>
    <t>Security and fire-alarm work, testing, and permits.</t>
  </si>
  <si>
    <t>Scope total carried to Bid Summary excludes general conditions, contingencies, insurance, bonds, fee, and permits, which are calculated separately on the Bid Summary and GC-GR tabs. Scope: Joyful Garden.</t>
  </si>
  <si>
    <t>BURLINGTON COAT FACTORY CONCEPTUAL SOV</t>
  </si>
  <si>
    <t>Conceptual trade-level estimate for approximately 31,000 SF remaining mall space.</t>
  </si>
  <si>
    <t>Complete demolition required for turnkey Burlington prototype fit-out.</t>
  </si>
  <si>
    <t>Confirmed hazardous-material work; exclude separately listed presumed-ACM allowance.</t>
  </si>
  <si>
    <t>Slab removal, trenching, repair, pits, pads, and related work.</t>
  </si>
  <si>
    <t>Concrete Finishing / Slab Preparation</t>
  </si>
  <si>
    <t>Grinding, leveling, polishing, moisture mitigation, and preparation for prototype flooring.</t>
  </si>
  <si>
    <t>Masonry infill, repair, facade masonry, and related work.</t>
  </si>
  <si>
    <t>Loading dock, facade, RTU, opening, stair, rail, and miscellaneous metal work.</t>
  </si>
  <si>
    <t>06-08 - Carpentry, Envelope and Openings</t>
  </si>
  <si>
    <t>Blocking, plywood, roof curbs, and backing.</t>
  </si>
  <si>
    <t>Prototype millwork and architectural woodwork.</t>
  </si>
  <si>
    <t>Waterproofing, sealants, firestopping, and related work.</t>
  </si>
  <si>
    <t>EIFS / Exterior Finish</t>
  </si>
  <si>
    <t>Prototype facade EIFS and associated systems.</t>
  </si>
  <si>
    <t>Roof repair, curbs, penetrations, warranty work, and prototype roof scope.</t>
  </si>
  <si>
    <t>Interior and exterior doors, frames, hardware, and access doors.</t>
  </si>
  <si>
    <t>Loading dock doors, security shutters, automatic operators, and specialty doors.</t>
  </si>
  <si>
    <t>Storefront / Glass &amp; Glazing</t>
  </si>
  <si>
    <t>Prototype storefront, automatic sliding doors, vestibule, glazing, and facade metal.</t>
  </si>
  <si>
    <t>09-12 - Finishes, Specialties and Equipment</t>
  </si>
  <si>
    <t>Demising walls, partitions, soffits, enclosures, patching, and open-ceiling preparation.</t>
  </si>
  <si>
    <t>Back-of-house and other prototype ceilings.</t>
  </si>
  <si>
    <t>Prototype flooring, polished concrete, carpet tile, LVT, base, preparation, and transitions.</t>
  </si>
  <si>
    <t>Interior/exterior paint and exposed-structure painting.</t>
  </si>
  <si>
    <t>Specialties</t>
  </si>
  <si>
    <t>Toilet partitions/accessories, wall protection, extinguishers, lockers, and prototype specialties.</t>
  </si>
  <si>
    <t>Dock / Material Handling Equipment</t>
  </si>
  <si>
    <t>Dock lift, levelers, seals, shelters, and related equipment.</t>
  </si>
  <si>
    <t>Furnishings</t>
  </si>
  <si>
    <t>Only landlord-provided furnishings required by tenant work letter/prototype.</t>
  </si>
  <si>
    <t>Prototype fire-protection system, testing, and permits.</t>
  </si>
  <si>
    <t>Restrooms, janitor closet, water, sanitary, floor drains, equipment, and testing.</t>
  </si>
  <si>
    <t>Prototype HVAC systems, controls, distribution, testing, balancing, and warranties.</t>
  </si>
  <si>
    <t>Service, distribution, lighting, power, controls, and prototype requirements.</t>
  </si>
  <si>
    <t>Telecom / Low Voltage</t>
  </si>
  <si>
    <t>Telecom, data, pathways, and related work.</t>
  </si>
  <si>
    <t>Fire alarm, security, and required coordination.</t>
  </si>
  <si>
    <t>31-33 - Site / Facade Interfaces</t>
  </si>
  <si>
    <t>Sitework / Utility Interfaces</t>
  </si>
  <si>
    <t>Site and utility work specifically attributable to Burlington fit-out.</t>
  </si>
  <si>
    <t>Exterior Improvements</t>
  </si>
  <si>
    <t>Facade, entrances, loading, sidewalk, paving, and landscape interfaces.</t>
  </si>
  <si>
    <t>Signage Infrastructure</t>
  </si>
  <si>
    <t>Structural supports, conduit, and electrical facilities for tenant signage; exclude tenant sign fabrication unless required.</t>
  </si>
  <si>
    <t>Scope total carried to Bid Summary excludes general conditions, contingencies, insurance, bonds, fee, and permits, which are calculated separately on the Bid Summary and GC-GR tabs. Scope: Burlington.</t>
  </si>
  <si>
    <t>GENERAL CONDITIONS AND GENERAL REQUIREMENTS</t>
  </si>
  <si>
    <t>Total</t>
  </si>
  <si>
    <t>Base %</t>
  </si>
  <si>
    <t>Base $</t>
  </si>
  <si>
    <t>JG %</t>
  </si>
  <si>
    <t>JG $</t>
  </si>
  <si>
    <t>BCF %</t>
  </si>
  <si>
    <t>BCF $</t>
  </si>
  <si>
    <t>50-0100</t>
  </si>
  <si>
    <t>Project Executive</t>
  </si>
  <si>
    <t>MO</t>
  </si>
  <si>
    <t>50-0200</t>
  </si>
  <si>
    <t>Project Manager</t>
  </si>
  <si>
    <t>50-0300</t>
  </si>
  <si>
    <t>Superintendent</t>
  </si>
  <si>
    <t>50-0310</t>
  </si>
  <si>
    <t>Assistant Superintendent</t>
  </si>
  <si>
    <t>50-0400</t>
  </si>
  <si>
    <t>Project Engineer / APM</t>
  </si>
  <si>
    <t>50-0500</t>
  </si>
  <si>
    <t>Safety Manager / Safety Program</t>
  </si>
  <si>
    <t>50-0600</t>
  </si>
  <si>
    <t>Scheduler / Schedule Updates</t>
  </si>
  <si>
    <t>50-0700</t>
  </si>
  <si>
    <t>Accounting / Project Administration</t>
  </si>
  <si>
    <t>50-1000</t>
  </si>
  <si>
    <t>Mobilization / Demobilization</t>
  </si>
  <si>
    <t>50-1100</t>
  </si>
  <si>
    <t>Temporary Office / Field Facilities</t>
  </si>
  <si>
    <t>50-1200</t>
  </si>
  <si>
    <t>Temporary Utilities</t>
  </si>
  <si>
    <t>50-1300</t>
  </si>
  <si>
    <t>Temporary Heat / Ventilation</t>
  </si>
  <si>
    <t>50-1400</t>
  </si>
  <si>
    <t>Temporary Lighting / Power</t>
  </si>
  <si>
    <t>50-1500</t>
  </si>
  <si>
    <t>Temporary Partitions / Dust Protection</t>
  </si>
  <si>
    <t>50-1600</t>
  </si>
  <si>
    <t>Occupied-Mall Fire / Life Safety Measures</t>
  </si>
  <si>
    <t>50-1700</t>
  </si>
  <si>
    <t>Security / Access Control</t>
  </si>
  <si>
    <t>50-1800</t>
  </si>
  <si>
    <t>Fencing / Barricades / Site Signage</t>
  </si>
  <si>
    <t>50-1900</t>
  </si>
  <si>
    <t>Hoisting / Lifts / Material Handling</t>
  </si>
  <si>
    <t>51-0100</t>
  </si>
  <si>
    <t>Layout / Survey / Field Engineering</t>
  </si>
  <si>
    <t>51-0200</t>
  </si>
  <si>
    <t>Testing / Inspections Not Included Elsewhere</t>
  </si>
  <si>
    <t>51-0300</t>
  </si>
  <si>
    <t>Submittals / BIM / Coordination</t>
  </si>
  <si>
    <t>51-0400</t>
  </si>
  <si>
    <t>Permitting Administration</t>
  </si>
  <si>
    <t>51-0500</t>
  </si>
  <si>
    <t>Meetings / Reporting / Photography</t>
  </si>
  <si>
    <t>51-0600</t>
  </si>
  <si>
    <t>Closeout / As-Builts / O&amp;M Manuals</t>
  </si>
  <si>
    <t>55-0100</t>
  </si>
  <si>
    <t>Daily Labor</t>
  </si>
  <si>
    <t>HR</t>
  </si>
  <si>
    <t>55-0200</t>
  </si>
  <si>
    <t>Cleaning</t>
  </si>
  <si>
    <t>WK</t>
  </si>
  <si>
    <t>55-0300</t>
  </si>
  <si>
    <t>Dumpsters / Disposal Not in Trade Scope</t>
  </si>
  <si>
    <t>55-0400</t>
  </si>
  <si>
    <t>Snow / Weather Protection</t>
  </si>
  <si>
    <t>55-0500</t>
  </si>
  <si>
    <t>After-Hours / Phasing Premium</t>
  </si>
  <si>
    <t>55-0600</t>
  </si>
  <si>
    <t>Small Tools / Consumables</t>
  </si>
  <si>
    <t>55-0700</t>
  </si>
  <si>
    <t>Parking / Travel / Delivery Coordination</t>
  </si>
  <si>
    <t>55-0800</t>
  </si>
  <si>
    <t>Other GC / GR</t>
  </si>
  <si>
    <t>GC / GR Total</t>
  </si>
  <si>
    <t>Allocation Check</t>
  </si>
  <si>
    <t>Total Allocation</t>
  </si>
  <si>
    <t>All GC / GR dollars allocated</t>
  </si>
  <si>
    <t>UNIT COSTS</t>
  </si>
  <si>
    <t>Unit Cost No.</t>
  </si>
  <si>
    <t>Labor</t>
  </si>
  <si>
    <t>Material</t>
  </si>
  <si>
    <t>Equipment</t>
  </si>
  <si>
    <t>OH&amp;P</t>
  </si>
  <si>
    <t>Total Unit Cost</t>
  </si>
  <si>
    <t>Notes / Inclusions</t>
  </si>
  <si>
    <t>UC-01</t>
  </si>
  <si>
    <t>ACM floor tile / mastic abatement</t>
  </si>
  <si>
    <t>UC-02</t>
  </si>
  <si>
    <t>ACM pipe insulation abatement</t>
  </si>
  <si>
    <t>UC-03</t>
  </si>
  <si>
    <t>ACM ceiling material abatement</t>
  </si>
  <si>
    <t>UC-04</t>
  </si>
  <si>
    <t>Other presumed ACM category</t>
  </si>
  <si>
    <t>UC-05</t>
  </si>
  <si>
    <t>Temporary structural support</t>
  </si>
  <si>
    <t>UC-06</t>
  </si>
  <si>
    <t>Sawcut, trench, backfill and patch slab</t>
  </si>
  <si>
    <t>UC-07</t>
  </si>
  <si>
    <t>Remove and replace concrete slab</t>
  </si>
  <si>
    <t>UC-08</t>
  </si>
  <si>
    <t>Floor grinding / slab preparation</t>
  </si>
  <si>
    <t>UC-09</t>
  </si>
  <si>
    <t>Ceramic / porcelain wall tile installed</t>
  </si>
  <si>
    <t>UC-10</t>
  </si>
  <si>
    <t>Interior wall painting</t>
  </si>
  <si>
    <t>UC-11</t>
  </si>
  <si>
    <t>Metal stud / gypsum partition</t>
  </si>
  <si>
    <t>UC-12</t>
  </si>
  <si>
    <t>Acoustic specialty ceiling / cove grid</t>
  </si>
  <si>
    <t>UC-13</t>
  </si>
  <si>
    <t>All</t>
  </si>
  <si>
    <t>Carpenter labor - regular time</t>
  </si>
  <si>
    <t>UC-14</t>
  </si>
  <si>
    <t>Carpenter labor - overtime</t>
  </si>
  <si>
    <t>UC-15</t>
  </si>
  <si>
    <t>Laborer - regular time</t>
  </si>
  <si>
    <t>UC-16</t>
  </si>
  <si>
    <t>Laborer - overtime</t>
  </si>
  <si>
    <t>UC-17</t>
  </si>
  <si>
    <t>Dumpster / disposal</t>
  </si>
  <si>
    <t>EA</t>
  </si>
  <si>
    <t>UC-18</t>
  </si>
  <si>
    <t>Lift / hoisting equipment</t>
  </si>
  <si>
    <t>DAY</t>
  </si>
  <si>
    <t>PROPOSED SUBCONTRACTORS AND MAJOR VENDORS</t>
  </si>
  <si>
    <t>Identify proposed firms by trade. Boston Showcase is a required kitchen-equipment subcontractor/vendor.</t>
  </si>
  <si>
    <t>Trade / Scope</t>
  </si>
  <si>
    <t>Applicable Scope</t>
  </si>
  <si>
    <t>Proposed Firm</t>
  </si>
  <si>
    <t>Contact</t>
  </si>
  <si>
    <t>Union / Open Shop</t>
  </si>
  <si>
    <t>Required / National Account</t>
  </si>
  <si>
    <t>Included in Bid?</t>
  </si>
  <si>
    <t>Bid Coverage Status</t>
  </si>
  <si>
    <t>Demolition</t>
  </si>
  <si>
    <t>Base Building / Burlington</t>
  </si>
  <si>
    <t>Concrete</t>
  </si>
  <si>
    <t>Structural Steel / Misc. Metals</t>
  </si>
  <si>
    <t>Finish Carpentry / Millwork</t>
  </si>
  <si>
    <t>Joyful Garden / Burlington</t>
  </si>
  <si>
    <t>Landlord-approved roofer if required</t>
  </si>
  <si>
    <t>Doors / Frames / Hardware</t>
  </si>
  <si>
    <t>Specialty / Folding Partitions</t>
  </si>
  <si>
    <t>Glass / Glazing / Storefront</t>
  </si>
  <si>
    <t>Drywall / Metal Framing</t>
  </si>
  <si>
    <t>Painting / Wall Covering</t>
  </si>
  <si>
    <t>Kitchen Equipment</t>
  </si>
  <si>
    <t>Boston Showcase</t>
  </si>
  <si>
    <t>Required subcontractor/vendor</t>
  </si>
  <si>
    <t>Yes</t>
  </si>
  <si>
    <t>Required</t>
  </si>
  <si>
    <t>Telecom / AV / Security</t>
  </si>
  <si>
    <t>Site / Civil</t>
  </si>
  <si>
    <t>Landscape</t>
  </si>
  <si>
    <t>Signage / Graphics</t>
  </si>
  <si>
    <t>QUALIFICATIONS / ASSUMPTIONS / EXCLUSIONS</t>
  </si>
  <si>
    <t>List every qualification, assumption, and exclusion. Reference drawings, specifications, or addenda where applicable.</t>
  </si>
  <si>
    <t>No.</t>
  </si>
  <si>
    <t>Type</t>
  </si>
  <si>
    <t>Drawing / Spec / Addendum Ref.</t>
  </si>
  <si>
    <t>Pricing Impact</t>
  </si>
  <si>
    <t>Proposed Resolution / Notes</t>
  </si>
  <si>
    <t>PRELIMINARY SCHEDULE AND LOGISTICS</t>
  </si>
  <si>
    <t>Provide bidder-proposed milestones and concise narratives. Attach a detailed CPM schedule and logistics plan.</t>
  </si>
  <si>
    <t>Key Milestones</t>
  </si>
  <si>
    <t>Milestone</t>
  </si>
  <si>
    <t>Owner Preliminary / Required Date</t>
  </si>
  <si>
    <t>Bidder Proposed Start</t>
  </si>
  <si>
    <t>Bidder Proposed Finish</t>
  </si>
  <si>
    <t>Duration (Calendar Days)</t>
  </si>
  <si>
    <t>Notes / Assumptions</t>
  </si>
  <si>
    <t>Notice to Proceed / Mobilization</t>
  </si>
  <si>
    <t>Separate Demolition Permit Submitted</t>
  </si>
  <si>
    <t>Full Building Permit Submitted</t>
  </si>
  <si>
    <t>Target Mall-Entry Closure Complete</t>
  </si>
  <si>
    <t>Required completion date</t>
  </si>
  <si>
    <t>Core &amp; Shell / Site Construction Start</t>
  </si>
  <si>
    <t>Preliminary project schedule</t>
  </si>
  <si>
    <t>Joyful Garden Fit-Out Start</t>
  </si>
  <si>
    <t>Joyful Garden Substantial Completion</t>
  </si>
  <si>
    <t>Burlington Construction Start</t>
  </si>
  <si>
    <t>Burlington Substantial Completion</t>
  </si>
  <si>
    <t>Overall Project Completion</t>
  </si>
  <si>
    <t>Required Logistics Narrative</t>
  </si>
  <si>
    <t>Topic</t>
  </si>
  <si>
    <t>Bidder Narrative / Approach</t>
  </si>
  <si>
    <t>Cost or Schedule Effect</t>
  </si>
  <si>
    <t>RMV access route</t>
  </si>
  <si>
    <t>Maintain safe, lit, dust-free route from active mall entrance to RMV entrance, adjacent restrooms, and back-of-house facilities.</t>
  </si>
  <si>
    <t>Existing Joyful Garden operations</t>
  </si>
  <si>
    <t>Describe protection, access, deliveries, shutdowns, and transition sequencing.</t>
  </si>
  <si>
    <t>Mall corridor phasing</t>
  </si>
  <si>
    <t>Address north/south phasing around primary skylight and occupied mall conditions.</t>
  </si>
  <si>
    <t>Dust / noise / vibration control</t>
  </si>
  <si>
    <t>Describe temporary partitions, negative air, monitoring, cleaning, and off-hours work.</t>
  </si>
  <si>
    <t>Fire / life safety</t>
  </si>
  <si>
    <t>Describe egress, alarms, sprinklers, fire watch, emergency access, and AHJ coordination.</t>
  </si>
  <si>
    <t>Deliveries / staging / storage</t>
  </si>
  <si>
    <t>Identify loading, laydown, hoisting, delivery hours, and storage assumptions.</t>
  </si>
  <si>
    <t>Target entry closure</t>
  </si>
  <si>
    <t>Describe permit sequence, temporary protection, demolition, construction, inspections, and schedule contingency.</t>
  </si>
  <si>
    <t>Temporary utilities</t>
  </si>
  <si>
    <t>Describe temporary power, lighting, heat, ventilation, water, and shutdown coordination.</t>
  </si>
  <si>
    <t>Hazardous materials</t>
  </si>
  <si>
    <t>Describe abatement sequencing, containment, monitoring coordination, and restoration.</t>
  </si>
  <si>
    <t>Off-hours work</t>
  </si>
  <si>
    <t>Identify work assumed to occur nights/weekends and included premium.</t>
  </si>
  <si>
    <t>BID DOCUMENT REGISTER AND ACKNOWLEDGMENT</t>
  </si>
  <si>
    <t>Acknowledge receipt of each listed document and all subsequent addenda.</t>
  </si>
  <si>
    <t>Category</t>
  </si>
  <si>
    <t>Document</t>
  </si>
  <si>
    <t>Issue / File Date</t>
  </si>
  <si>
    <t>Pricing Status</t>
  </si>
  <si>
    <t>Received?</t>
  </si>
  <si>
    <t>Reviewed?</t>
  </si>
  <si>
    <t>Form of Contract</t>
  </si>
  <si>
    <t>Draft A102-2017 and A201-2017 Construction Contract Documents</t>
  </si>
  <si>
    <t>July 17, 2026</t>
  </si>
  <si>
    <t>Bid contract form</t>
  </si>
  <si>
    <t>Project Schedule</t>
  </si>
  <si>
    <t>Watertown Mall Project Schedule.pdf</t>
  </si>
  <si>
    <t>Preliminary; Invitation dates control</t>
  </si>
  <si>
    <t>Phasing Plan</t>
  </si>
  <si>
    <t>Watertown Mall_Phasing Diagram.pdf</t>
  </si>
  <si>
    <t>Preferred phasing basis</t>
  </si>
  <si>
    <t>Hazardous Materials</t>
  </si>
  <si>
    <t>Watertown Mall - HAZMAT Report 020226.pdf</t>
  </si>
  <si>
    <t>February 2, 2026</t>
  </si>
  <si>
    <t>Bid and reference basis</t>
  </si>
  <si>
    <t>Core Shell and Site</t>
  </si>
  <si>
    <t>Watertown Mall Base Building Drawings.pdf</t>
  </si>
  <si>
    <t>July 8, 2026</t>
  </si>
  <si>
    <t>Construction-document pricing set</t>
  </si>
  <si>
    <t>Watertown Mall Site Drawings.pdf</t>
  </si>
  <si>
    <t>July 1, 2026</t>
  </si>
  <si>
    <t>Issued for Bid</t>
  </si>
  <si>
    <t>Watertown Mall Site Specs.pdf</t>
  </si>
  <si>
    <t>Watertown Mall Target Responsibility.pdf</t>
  </si>
  <si>
    <t>Scope coordination document</t>
  </si>
  <si>
    <t>Joyful Garden Draft CDs.pdf</t>
  </si>
  <si>
    <t>July 3, 2026</t>
  </si>
  <si>
    <t>Base pricing set pending addendum</t>
  </si>
  <si>
    <t>Joyful Garden Draft CDs Tenant Comments.pdf</t>
  </si>
  <si>
    <t>July 2026</t>
  </si>
  <si>
    <t>Anticipated revisions; not standalone set</t>
  </si>
  <si>
    <t>Joyful Garden Draft CDs Landlord Comments.pdf</t>
  </si>
  <si>
    <t>Folding Panel Plans and Specs folder</t>
  </si>
  <si>
    <t>May 21, 2026</t>
  </si>
  <si>
    <t>Pricing basis</t>
  </si>
  <si>
    <t>Burlington Coat Factory Prototype.pdf</t>
  </si>
  <si>
    <t>Current folder version</t>
  </si>
  <si>
    <t>Conceptual pricing basis</t>
  </si>
  <si>
    <t>Burlington Coat Factory Spec Book.pdf</t>
  </si>
  <si>
    <t>Burlington Coat Factory Facade and Sign Concept.pdf</t>
  </si>
  <si>
    <t>Tenant Work Letter / Exhibit C</t>
  </si>
  <si>
    <t>To be included</t>
  </si>
  <si>
    <t>Record Drawings</t>
  </si>
  <si>
    <t>Architectural, Structural, MEP and Target Record Drawings</t>
  </si>
  <si>
    <t>Various</t>
  </si>
  <si>
    <t>Reference only; field verify</t>
  </si>
  <si>
    <t>Addenda</t>
  </si>
  <si>
    <t>Addendum No. 1</t>
  </si>
  <si>
    <t>Anticipated July 24, 2026</t>
  </si>
  <si>
    <t>When issued</t>
  </si>
  <si>
    <t>BID SUMMARY</t>
  </si>
  <si>
    <t>One combined GMP under a single contract with three separate schedules of values.</t>
  </si>
  <si>
    <t>Bidder and Proposal Information</t>
  </si>
  <si>
    <t>GMP Summary by Scope</t>
  </si>
  <si>
    <t>Pricing Component</t>
  </si>
  <si>
    <t>Combined GMP</t>
  </si>
  <si>
    <t>GC / GR Allocation</t>
  </si>
  <si>
    <t>Subtotal Before Contingency and Markups</t>
  </si>
  <si>
    <t>Pricing / Design Contingency Rate</t>
  </si>
  <si>
    <t>Pricing / Design Contingency</t>
  </si>
  <si>
    <t>GMP / Construction Contingency Rate</t>
  </si>
  <si>
    <t>GMP / Construction Contingency</t>
  </si>
  <si>
    <t>SDI / Subcontractor Bonds Rate</t>
  </si>
  <si>
    <t>SDI / Subcontractor Bonds</t>
  </si>
  <si>
    <t>Insurance Rate</t>
  </si>
  <si>
    <t>Insurance</t>
  </si>
  <si>
    <t>Contractor Fee Rate</t>
  </si>
  <si>
    <t>Contractor Fee</t>
  </si>
  <si>
    <t>Building Permits and Fees</t>
  </si>
  <si>
    <t>Other Markup / Cost</t>
  </si>
  <si>
    <t>Included Allowances (informational)</t>
  </si>
  <si>
    <t>Proposal Completeness Check</t>
  </si>
  <si>
    <t>Three SOVs Complete</t>
  </si>
  <si>
    <t>GC / GR Allocation Balanced</t>
  </si>
  <si>
    <t>Allowances Entered</t>
  </si>
  <si>
    <t>Subcontractor List</t>
  </si>
  <si>
    <t>Document Register</t>
  </si>
  <si>
    <t>Bidder Certification</t>
  </si>
  <si>
    <t>The undersigned certifies that the proposal includes all labor, materials, equipment, supervision, coordination, permits, temporary conditions, insurance, bonds, fee, contingencies, allowances, and other costs required by the bid documents, except only as expressly identified on the Q-A-E tab. The bidder acknowledges that the project will be awarded under one contract and that the three pricing components are not separately awardable.</t>
  </si>
  <si>
    <t>Authorized Signatory</t>
  </si>
  <si>
    <t>Title</t>
  </si>
  <si>
    <t>Date</t>
  </si>
  <si>
    <t>Approved-equal center-bar wall surface solid-surface material</t>
  </si>
  <si>
    <t>Tenant fit-out selective demolition</t>
  </si>
  <si>
    <t>Provide fully burdened unit costs suitable for post-bid reconciliation and change pricing. Identify any other relevant unit costs.</t>
  </si>
  <si>
    <t>Fixed GCs</t>
  </si>
  <si>
    <t>Fixed GRs</t>
  </si>
  <si>
    <t>Enter quantity and unit cost. Allocate every line item 100% among the three scopes. Contractor may utilize this sheet as necessary. If Fixed GCs and GRs are preferred, enter the costs on the appropriate line and omit detail.  Identify the assumed time period for each in the notes.</t>
  </si>
  <si>
    <t>Complete the GC-GR allocation so every general-condition/general-requirement item is allocated 100% among the three scopes. If Fixed, use one line and identify time period.</t>
  </si>
  <si>
    <t>Enter all allowances and alternates separately. Do not duplicate these amounts in trade SOV line items. These allowances are suggested, please identify any other allowances assumed.</t>
  </si>
  <si>
    <t>Adam Aresenault</t>
  </si>
  <si>
    <t>aarsenault@neconstruction.com</t>
  </si>
  <si>
    <t>General / Contract</t>
  </si>
  <si>
    <t>Qualification</t>
  </si>
  <si>
    <t>N/A</t>
  </si>
  <si>
    <t xml:space="preserve">See Separate attached qualifications </t>
  </si>
  <si>
    <t xml:space="preserve">Owner to review </t>
  </si>
  <si>
    <t>See web based proposal</t>
  </si>
  <si>
    <t>Addendum No. 2</t>
  </si>
  <si>
    <t>Addendum No. 3</t>
  </si>
  <si>
    <t>Open Shop</t>
  </si>
  <si>
    <t>TBD - Need to fully scope and vet</t>
  </si>
  <si>
    <t>Complete</t>
  </si>
  <si>
    <t xml:space="preserve">Need to define type of support </t>
  </si>
  <si>
    <t>Need to define slab type and thickness</t>
  </si>
  <si>
    <t>New England Construction</t>
  </si>
  <si>
    <t xml:space="preserve">In base building scope </t>
  </si>
  <si>
    <t xml:space="preserve">Included </t>
  </si>
  <si>
    <t>Floor prep as required with flooring</t>
  </si>
  <si>
    <t>most work with the trades</t>
  </si>
  <si>
    <t>No finish carpentry</t>
  </si>
  <si>
    <t xml:space="preserve">With the trades </t>
  </si>
  <si>
    <t xml:space="preserve">See Burlington scope </t>
  </si>
  <si>
    <t xml:space="preserve">See Burlington &amp; Joyful scope </t>
  </si>
  <si>
    <t>1.5% if elected by owner</t>
  </si>
  <si>
    <t>5% by LL</t>
  </si>
  <si>
    <t xml:space="preserve">TBD </t>
  </si>
  <si>
    <t>See base scope</t>
  </si>
  <si>
    <t xml:space="preserve">see allowances </t>
  </si>
  <si>
    <t>In trades</t>
  </si>
  <si>
    <t xml:space="preserve">Not included </t>
  </si>
  <si>
    <t xml:space="preserve">New England Construction </t>
  </si>
  <si>
    <t xml:space="preserve">See base scope </t>
  </si>
  <si>
    <t xml:space="preserve">With trades </t>
  </si>
  <si>
    <t>See allowances for additional coverage</t>
  </si>
  <si>
    <t xml:space="preserve">Included in Painting </t>
  </si>
  <si>
    <t xml:space="preserve">See allowances sheet </t>
  </si>
  <si>
    <t xml:space="preserve">Not in scope </t>
  </si>
  <si>
    <t>Coordinating in field with owner - no cost</t>
  </si>
  <si>
    <t xml:space="preserve">Adam Arsneault </t>
  </si>
  <si>
    <t>(401) 434 0112</t>
  </si>
  <si>
    <t xml:space="preserve">Interior fencing </t>
  </si>
  <si>
    <t>A-13</t>
  </si>
  <si>
    <t xml:space="preserve">Additional Work scope at Target </t>
  </si>
  <si>
    <t>Removed for Stip Sum agreement</t>
  </si>
  <si>
    <t xml:space="preserve">Potential Additional Target Scope </t>
  </si>
  <si>
    <t xml:space="preserve">Potential Project Total </t>
  </si>
  <si>
    <t>Base Project Scope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</si>
</sst>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164" formatCode="m/d/yy"/>
    <numFmt numFmtId="165" formatCode="\$#,##0;[Red]\(\$#,##0\);\-"/>
    <numFmt numFmtId="166" formatCode="#,##0.00;[Red]\(#,##0.00\);\-"/>
    <numFmt numFmtId="167" formatCode="#,##0;[Red]\(#,##0\);\-"/>
    <numFmt numFmtId="168" formatCode="0.00%;[Red]\(0.00%\);\-"/>
    <numFmt numFmtId="169" formatCode="&quot;$&quot;#,##0"/>
  </numFmts>
  <fonts count="20">
    <font>
      <sz val="11"/>
      <name val="Carlito"/>
    </font>
    <font>
      <b/>
      <sz val="16"/>
      <color rgb="FFFFFFFF"/>
      <name val="Arial"/>
      <family val="2"/>
    </font>
    <font>
      <i/>
      <sz val="10"/>
      <color rgb="FF666666"/>
      <name val="Arial"/>
      <family val="2"/>
    </font>
    <font>
      <sz val="11"/>
      <name val="Arial"/>
      <family val="2"/>
    </font>
    <font>
      <b/>
      <sz val="11"/>
      <color rgb="FFFFFFFF"/>
      <name val="Arial"/>
      <family val="2"/>
    </font>
    <font>
      <b/>
      <sz val="11"/>
      <color rgb="FF000000"/>
      <name val="Arial"/>
      <family val="2"/>
    </font>
    <font>
      <sz val="11"/>
      <color rgb="FF0000FF"/>
      <name val="Arial"/>
      <family val="2"/>
    </font>
    <font>
      <sz val="11"/>
      <color rgb="FF000000"/>
      <name val="Arial"/>
      <family val="2"/>
    </font>
    <font>
      <sz val="11"/>
      <color rgb="FF000000"/>
      <name val="Arial"/>
      <family val="2"/>
    </font>
    <font>
      <sz val="11"/>
      <color rgb="FF008000"/>
      <name val="Arial"/>
      <family val="2"/>
    </font>
    <font>
      <b/>
      <sz val="11"/>
      <color rgb="FF1F4E78"/>
      <name val="Arial"/>
      <family val="2"/>
    </font>
    <font>
      <b/>
      <sz val="11"/>
      <color rgb="FF008000"/>
      <name val="Arial"/>
      <family val="2"/>
    </font>
    <font>
      <i/>
      <sz val="11"/>
      <color rgb="FF666666"/>
      <name val="Arial"/>
      <family val="2"/>
    </font>
    <font>
      <b/>
      <sz val="9"/>
      <color rgb="FF1F4E78"/>
      <name val="Arial"/>
      <family val="2"/>
    </font>
    <font>
      <sz val="11"/>
      <name val="Carlito"/>
    </font>
    <font>
      <u/>
      <sz val="11"/>
      <color theme="10"/>
      <name val="Carlito"/>
    </font>
    <font>
      <sz val="11"/>
      <color rgb="FFC00000"/>
      <name val="Arial"/>
      <family val="2"/>
    </font>
    <font>
      <sz val="8"/>
      <name val="Carlito"/>
    </font>
    <font>
      <sz val="11"/>
      <color rgb="FF0000FF"/>
      <name val="Arial"/>
      <family val="2"/>
    </font>
    <font>
      <b/>
      <sz val="11"/>
      <color rgb="FFFF0000"/>
      <name val="Arial"/>
      <family val="2"/>
    </font>
  </fonts>
  <fills count="8">
    <fill>
      <patternFill patternType="none"/>
    </fill>
    <fill>
      <patternFill patternType="gray125"/>
    </fill>
    <fill>
      <patternFill patternType="solid">
        <fgColor rgb="FF1F4E78"/>
      </patternFill>
    </fill>
    <fill>
      <patternFill patternType="solid">
        <fgColor rgb="FFEAF2F8"/>
      </patternFill>
    </fill>
    <fill>
      <patternFill patternType="solid">
        <fgColor rgb="FFFFF2CC"/>
      </patternFill>
    </fill>
    <fill>
      <patternFill patternType="solid">
        <fgColor rgb="FFE2F0D9"/>
      </patternFill>
    </fill>
    <fill>
      <patternFill patternType="solid">
        <fgColor rgb="FF5B9BD5"/>
      </patternFill>
    </fill>
    <fill>
      <patternFill patternType="solid">
        <fgColor rgb="FFD9EAF7"/>
      </patternFill>
    </fill>
  </fills>
  <borders count="2">
    <border>
      <left/>
      <right/>
      <top/>
      <bottom/>
      <diagonal/>
    </border>
    <border>
      <left/>
      <right/>
      <top/>
      <bottom/>
      <diagonal/>
    </border>
  </borders>
  <cellStyleXfs count="3">
    <xf numFmtId="0" fontId="0" fillId="0" borderId="0"/>
    <xf numFmtId="44" fontId="14" fillId="0" borderId="0" applyFont="0" applyFill="0" applyBorder="0" applyAlignment="0" applyProtection="0"/>
    <xf numFmtId="0" fontId="15" fillId="0" borderId="0" applyNumberFormat="0" applyFill="0" applyBorder="0" applyAlignment="0" applyProtection="0"/>
  </cellStyleXfs>
  <cellXfs count="62">
    <xf numFmtId="0" fontId="0" fillId="0" borderId="0" xfId="0"/>
    <xf numFmtId="0" fontId="3" fillId="0" borderId="0" xfId="0" applyFont="1"/>
    <xf numFmtId="0" fontId="5" fillId="3" borderId="0" xfId="0" applyFont="1" applyFill="1" applyAlignment="1">
      <alignment vertical="center" wrapText="1"/>
    </xf>
    <xf numFmtId="0" fontId="6" fillId="4" borderId="0" xfId="0" applyFont="1" applyFill="1" applyAlignment="1">
      <alignment vertical="top" wrapText="1"/>
    </xf>
    <xf numFmtId="164" fontId="6" fillId="4" borderId="0" xfId="0" applyNumberFormat="1" applyFont="1" applyFill="1" applyAlignment="1">
      <alignment vertical="top" wrapText="1"/>
    </xf>
    <xf numFmtId="164" fontId="7" fillId="0" borderId="0" xfId="0" applyNumberFormat="1" applyFont="1" applyAlignment="1">
      <alignment vertical="center"/>
    </xf>
    <xf numFmtId="0" fontId="7" fillId="0" borderId="0" xfId="0" applyFont="1" applyAlignment="1">
      <alignment vertical="center"/>
    </xf>
    <xf numFmtId="0" fontId="5" fillId="3" borderId="0" xfId="0" applyFont="1" applyFill="1" applyAlignment="1">
      <alignment horizontal="center" vertical="center" wrapText="1"/>
    </xf>
    <xf numFmtId="0" fontId="7" fillId="0" borderId="0" xfId="0" applyFont="1" applyAlignment="1">
      <alignment vertical="center" wrapText="1"/>
    </xf>
    <xf numFmtId="0" fontId="9" fillId="0" borderId="0" xfId="0" applyFont="1" applyAlignment="1">
      <alignment vertical="center"/>
    </xf>
    <xf numFmtId="0" fontId="5" fillId="5" borderId="0" xfId="0" applyFont="1" applyFill="1" applyAlignment="1">
      <alignment vertical="center"/>
    </xf>
    <xf numFmtId="0" fontId="4" fillId="6" borderId="0" xfId="0" applyFont="1" applyFill="1" applyAlignment="1">
      <alignment horizontal="center" vertical="center" wrapText="1"/>
    </xf>
    <xf numFmtId="165" fontId="7" fillId="0" borderId="0" xfId="0" applyNumberFormat="1" applyFont="1" applyAlignment="1">
      <alignment vertical="center"/>
    </xf>
    <xf numFmtId="166" fontId="6" fillId="4" borderId="0" xfId="0" applyNumberFormat="1" applyFont="1" applyFill="1" applyAlignment="1">
      <alignment vertical="top" wrapText="1"/>
    </xf>
    <xf numFmtId="165" fontId="6" fillId="4" borderId="0" xfId="0" applyNumberFormat="1" applyFont="1" applyFill="1" applyAlignment="1">
      <alignment vertical="top" wrapText="1"/>
    </xf>
    <xf numFmtId="167" fontId="6" fillId="4" borderId="0" xfId="0" applyNumberFormat="1" applyFont="1" applyFill="1" applyAlignment="1">
      <alignment vertical="top" wrapText="1"/>
    </xf>
    <xf numFmtId="165" fontId="5" fillId="5" borderId="1" xfId="0" applyNumberFormat="1" applyFont="1" applyFill="1" applyBorder="1"/>
    <xf numFmtId="165" fontId="11" fillId="3" borderId="0" xfId="0" applyNumberFormat="1" applyFont="1" applyFill="1" applyAlignment="1">
      <alignment vertical="center"/>
    </xf>
    <xf numFmtId="168" fontId="6" fillId="4" borderId="0" xfId="0" applyNumberFormat="1" applyFont="1" applyFill="1" applyAlignment="1">
      <alignment vertical="top" wrapText="1"/>
    </xf>
    <xf numFmtId="164" fontId="7" fillId="0" borderId="0" xfId="0" applyNumberFormat="1" applyFont="1" applyAlignment="1">
      <alignment vertical="center" wrapText="1"/>
    </xf>
    <xf numFmtId="164" fontId="3" fillId="0" borderId="0" xfId="0" applyNumberFormat="1" applyFont="1"/>
    <xf numFmtId="164" fontId="4" fillId="6" borderId="0" xfId="0" applyNumberFormat="1" applyFont="1" applyFill="1" applyAlignment="1">
      <alignment horizontal="center" vertical="center" wrapText="1"/>
    </xf>
    <xf numFmtId="165" fontId="9" fillId="0" borderId="0" xfId="0" applyNumberFormat="1" applyFont="1" applyAlignment="1">
      <alignment vertical="center"/>
    </xf>
    <xf numFmtId="0" fontId="5" fillId="0" borderId="0" xfId="0" applyFont="1" applyAlignment="1">
      <alignment vertical="center" wrapText="1"/>
    </xf>
    <xf numFmtId="165" fontId="5" fillId="5" borderId="0" xfId="0" applyNumberFormat="1" applyFont="1" applyFill="1" applyAlignment="1">
      <alignment vertical="center"/>
    </xf>
    <xf numFmtId="0" fontId="7" fillId="3" borderId="0" xfId="0" applyFont="1" applyFill="1" applyAlignment="1">
      <alignment vertical="center" wrapText="1"/>
    </xf>
    <xf numFmtId="168" fontId="7" fillId="0" borderId="0" xfId="0" applyNumberFormat="1" applyFont="1" applyAlignment="1">
      <alignment vertical="center"/>
    </xf>
    <xf numFmtId="0" fontId="5" fillId="5" borderId="1" xfId="0" applyFont="1" applyFill="1" applyBorder="1" applyAlignment="1">
      <alignment vertical="center" wrapText="1"/>
    </xf>
    <xf numFmtId="165" fontId="5" fillId="5" borderId="1" xfId="0" applyNumberFormat="1" applyFont="1" applyFill="1" applyBorder="1" applyAlignment="1">
      <alignment vertical="center"/>
    </xf>
    <xf numFmtId="165" fontId="9" fillId="3" borderId="0" xfId="0" applyNumberFormat="1" applyFont="1" applyFill="1" applyAlignment="1">
      <alignment vertical="center"/>
    </xf>
    <xf numFmtId="0" fontId="15" fillId="3" borderId="0" xfId="2" applyFill="1" applyAlignment="1">
      <alignment vertical="center" wrapText="1"/>
    </xf>
    <xf numFmtId="14" fontId="5" fillId="3" borderId="0" xfId="0" applyNumberFormat="1" applyFont="1" applyFill="1" applyAlignment="1">
      <alignment horizontal="left" vertical="center" wrapText="1"/>
    </xf>
    <xf numFmtId="0" fontId="16" fillId="4" borderId="0" xfId="0" applyFont="1" applyFill="1" applyAlignment="1">
      <alignment vertical="top" wrapText="1"/>
    </xf>
    <xf numFmtId="169" fontId="7" fillId="0" borderId="0" xfId="0" applyNumberFormat="1" applyFont="1" applyAlignment="1">
      <alignment vertical="center"/>
    </xf>
    <xf numFmtId="169" fontId="7" fillId="0" borderId="0" xfId="1" applyNumberFormat="1" applyFont="1" applyAlignment="1">
      <alignment vertical="center"/>
    </xf>
    <xf numFmtId="169" fontId="3" fillId="0" borderId="0" xfId="0" applyNumberFormat="1" applyFont="1"/>
    <xf numFmtId="169" fontId="6" fillId="4" borderId="0" xfId="0" applyNumberFormat="1" applyFont="1" applyFill="1" applyAlignment="1">
      <alignment vertical="top" wrapText="1"/>
    </xf>
    <xf numFmtId="165" fontId="3" fillId="0" borderId="0" xfId="0" applyNumberFormat="1" applyFont="1"/>
    <xf numFmtId="0" fontId="1" fillId="2" borderId="0" xfId="0" applyFont="1" applyFill="1" applyAlignment="1">
      <alignment horizontal="left" vertical="center"/>
    </xf>
    <xf numFmtId="0" fontId="2" fillId="3" borderId="0" xfId="0" applyFont="1" applyFill="1" applyAlignment="1">
      <alignment horizontal="left" vertical="center"/>
    </xf>
    <xf numFmtId="0" fontId="4" fillId="2" borderId="0" xfId="0" applyFont="1" applyFill="1" applyAlignment="1">
      <alignment horizontal="left" vertical="center"/>
    </xf>
    <xf numFmtId="0" fontId="9" fillId="0" borderId="0" xfId="0" applyFont="1" applyAlignment="1">
      <alignment vertical="center"/>
    </xf>
    <xf numFmtId="164" fontId="9" fillId="0" borderId="0" xfId="0" applyNumberFormat="1" applyFont="1" applyAlignment="1">
      <alignment vertical="center"/>
    </xf>
    <xf numFmtId="0" fontId="5" fillId="3" borderId="0" xfId="0" applyFont="1" applyFill="1" applyAlignment="1">
      <alignment vertical="center" wrapText="1"/>
    </xf>
    <xf numFmtId="0" fontId="5" fillId="0" borderId="0" xfId="0" applyFont="1" applyAlignment="1">
      <alignment vertical="center"/>
    </xf>
    <xf numFmtId="0" fontId="8" fillId="3" borderId="0" xfId="0" applyFont="1" applyFill="1" applyAlignment="1">
      <alignment vertical="top" wrapText="1"/>
    </xf>
    <xf numFmtId="0" fontId="18" fillId="4" borderId="0" xfId="0" applyFont="1" applyFill="1" applyAlignment="1">
      <alignment vertical="top" wrapText="1"/>
    </xf>
    <xf numFmtId="0" fontId="6" fillId="4" borderId="0" xfId="0" applyFont="1" applyFill="1" applyAlignment="1">
      <alignment vertical="top" wrapText="1"/>
    </xf>
    <xf numFmtId="0" fontId="13" fillId="5" borderId="0" xfId="0" applyFont="1" applyFill="1" applyAlignment="1">
      <alignment vertical="top" wrapText="1"/>
    </xf>
    <xf numFmtId="0" fontId="7" fillId="0" borderId="0" xfId="0" applyFont="1" applyAlignment="1">
      <alignment vertical="center" wrapText="1"/>
    </xf>
    <xf numFmtId="0" fontId="3" fillId="0" borderId="0" xfId="0" applyFont="1" applyAlignment="1">
      <alignment wrapText="1"/>
    </xf>
    <xf numFmtId="164" fontId="6" fillId="4" borderId="0" xfId="0" applyNumberFormat="1" applyFont="1" applyFill="1" applyAlignment="1">
      <alignment horizontal="left" vertical="top" wrapText="1"/>
    </xf>
    <xf numFmtId="0" fontId="6" fillId="4" borderId="0" xfId="0" applyFont="1" applyFill="1" applyAlignment="1">
      <alignment horizontal="left" vertical="top" wrapText="1"/>
    </xf>
    <xf numFmtId="0" fontId="5" fillId="5" borderId="1" xfId="0" applyFont="1" applyFill="1" applyBorder="1"/>
    <xf numFmtId="0" fontId="10" fillId="7" borderId="0" xfId="0" applyFont="1" applyFill="1"/>
    <xf numFmtId="0" fontId="12" fillId="3" borderId="0" xfId="0" applyFont="1" applyFill="1" applyAlignment="1">
      <alignment vertical="center" wrapText="1"/>
    </xf>
    <xf numFmtId="164" fontId="4" fillId="2" borderId="0" xfId="0" applyNumberFormat="1" applyFont="1" applyFill="1" applyAlignment="1">
      <alignment horizontal="left" vertical="center"/>
    </xf>
    <xf numFmtId="164" fontId="4" fillId="2" borderId="0" xfId="0" applyNumberFormat="1" applyFont="1" applyFill="1" applyAlignment="1">
      <alignment horizontal="left" vertical="center" wrapText="1"/>
    </xf>
    <xf numFmtId="167" fontId="4" fillId="2" borderId="0" xfId="0" applyNumberFormat="1" applyFont="1" applyFill="1" applyAlignment="1">
      <alignment horizontal="left" vertical="center" wrapText="1"/>
    </xf>
    <xf numFmtId="0" fontId="4" fillId="2" borderId="0" xfId="0" applyFont="1" applyFill="1" applyAlignment="1">
      <alignment horizontal="left" vertical="center" wrapText="1"/>
    </xf>
    <xf numFmtId="165" fontId="19" fillId="5" borderId="1" xfId="0" applyNumberFormat="1" applyFont="1" applyFill="1" applyBorder="1" applyAlignment="1">
      <alignment vertical="center"/>
    </xf>
    <xf numFmtId="0" fontId="19" fillId="5" borderId="1" xfId="0" applyFont="1" applyFill="1" applyBorder="1" applyAlignment="1">
      <alignment horizontal="right" vertical="center" wrapText="1"/>
    </xf>
  </cellXfs>
  <cellStyles count="3">
    <cellStyle name="Currency" xfId="1" builtinId="4"/>
    <cellStyle name="Hyperlink" xfId="2" builtinId="8"/>
    <cellStyle name="Normal" xfId="0" builtinId="0"/>
  </cellStyles>
  <dxfs count="4">
    <dxf>
      <font>
        <b/>
        <color rgb="FFC00000"/>
      </font>
      <fill>
        <patternFill patternType="solid">
          <bgColor rgb="FFFCE4D6"/>
        </patternFill>
      </fill>
    </dxf>
    <dxf>
      <font>
        <b/>
        <color rgb="FF008000"/>
      </font>
      <fill>
        <patternFill patternType="solid">
          <bgColor rgb="FFE2F0D9"/>
        </patternFill>
      </fill>
    </dxf>
    <dxf>
      <font>
        <b/>
        <color rgb="FF008000"/>
      </font>
      <fill>
        <patternFill patternType="solid">
          <bgColor rgb="FFE2F0D9"/>
        </patternFill>
      </fill>
    </dxf>
    <dxf>
      <font>
        <b/>
        <color rgb="FFC00000"/>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aarsenault@neconstructio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4"/>
  <sheetViews>
    <sheetView view="pageBreakPreview" zoomScale="80" zoomScaleNormal="100" zoomScaleSheetLayoutView="80" workbookViewId="0">
      <selection activeCell="B20" sqref="B20:H20"/>
    </sheetView>
  </sheetViews>
  <sheetFormatPr defaultRowHeight="14.25"/>
  <cols>
    <col min="1" max="1" width="34" customWidth="1"/>
    <col min="2" max="2" width="38" customWidth="1"/>
    <col min="3" max="3" width="56" customWidth="1"/>
    <col min="4" max="8" width="14" customWidth="1"/>
  </cols>
  <sheetData>
    <row r="1" spans="1:8" ht="18.600000000000001" customHeight="1">
      <c r="A1" s="38" t="s">
        <v>0</v>
      </c>
      <c r="B1" s="38"/>
      <c r="C1" s="38"/>
      <c r="D1" s="38"/>
      <c r="E1" s="38"/>
      <c r="F1" s="38"/>
      <c r="G1" s="38"/>
      <c r="H1" s="38"/>
    </row>
    <row r="2" spans="1:8" ht="14.65" customHeight="1">
      <c r="A2" s="39" t="s">
        <v>1</v>
      </c>
      <c r="B2" s="39"/>
      <c r="C2" s="39"/>
      <c r="D2" s="39"/>
      <c r="E2" s="39"/>
      <c r="F2" s="39"/>
      <c r="G2" s="39"/>
      <c r="H2" s="39"/>
    </row>
    <row r="3" spans="1:8">
      <c r="A3" s="1"/>
      <c r="B3" s="1"/>
      <c r="C3" s="1"/>
      <c r="D3" s="1"/>
      <c r="E3" s="1"/>
      <c r="F3" s="1"/>
      <c r="G3" s="1"/>
      <c r="H3" s="1"/>
    </row>
    <row r="4" spans="1:8" ht="14.1" customHeight="1">
      <c r="A4" s="40" t="s">
        <v>2</v>
      </c>
      <c r="B4" s="40"/>
      <c r="C4" s="40"/>
      <c r="D4" s="40"/>
      <c r="E4" s="40"/>
      <c r="F4" s="40"/>
      <c r="G4" s="40"/>
      <c r="H4" s="40"/>
    </row>
    <row r="5" spans="1:8" ht="15">
      <c r="A5" s="2" t="s">
        <v>3</v>
      </c>
      <c r="B5" s="46" t="s">
        <v>689</v>
      </c>
      <c r="C5" s="47"/>
      <c r="D5" s="47"/>
      <c r="E5" s="1"/>
      <c r="F5" s="48" t="s">
        <v>4</v>
      </c>
      <c r="G5" s="48"/>
      <c r="H5" s="48"/>
    </row>
    <row r="6" spans="1:8" ht="15">
      <c r="A6" s="2" t="s">
        <v>5</v>
      </c>
      <c r="B6" s="47" t="s">
        <v>697</v>
      </c>
      <c r="C6" s="47"/>
      <c r="D6" s="47"/>
      <c r="E6" s="1"/>
      <c r="F6" s="48"/>
      <c r="G6" s="48"/>
      <c r="H6" s="48"/>
    </row>
    <row r="7" spans="1:8" ht="15">
      <c r="A7" s="2" t="s">
        <v>6</v>
      </c>
      <c r="B7" s="47" t="s">
        <v>659</v>
      </c>
      <c r="C7" s="47"/>
      <c r="D7" s="47"/>
      <c r="E7" s="1"/>
      <c r="F7" s="48"/>
      <c r="G7" s="48"/>
      <c r="H7" s="48"/>
    </row>
    <row r="8" spans="1:8" ht="15">
      <c r="A8" s="2" t="s">
        <v>7</v>
      </c>
      <c r="B8" s="46" t="s">
        <v>698</v>
      </c>
      <c r="C8" s="47"/>
      <c r="D8" s="47"/>
      <c r="E8" s="1"/>
      <c r="F8" s="48"/>
      <c r="G8" s="48"/>
      <c r="H8" s="48"/>
    </row>
    <row r="9" spans="1:8" ht="15">
      <c r="A9" s="2" t="s">
        <v>8</v>
      </c>
      <c r="B9" s="51">
        <v>46248</v>
      </c>
      <c r="C9" s="52"/>
      <c r="D9" s="52"/>
      <c r="E9" s="1"/>
      <c r="F9" s="48"/>
      <c r="G9" s="48"/>
      <c r="H9" s="48"/>
    </row>
    <row r="10" spans="1:8" ht="15">
      <c r="A10" s="2" t="s">
        <v>9</v>
      </c>
      <c r="B10" s="51">
        <v>46279</v>
      </c>
      <c r="C10" s="52"/>
      <c r="D10" s="52"/>
      <c r="E10" s="1"/>
      <c r="F10" s="48"/>
      <c r="G10" s="48"/>
      <c r="H10" s="48"/>
    </row>
    <row r="11" spans="1:8">
      <c r="A11" s="1"/>
      <c r="B11" s="1"/>
      <c r="C11" s="1"/>
      <c r="D11" s="1"/>
      <c r="E11" s="1"/>
      <c r="F11" s="1"/>
      <c r="G11" s="1"/>
      <c r="H11" s="1"/>
    </row>
    <row r="12" spans="1:8" ht="14.1" customHeight="1">
      <c r="A12" s="40" t="s">
        <v>10</v>
      </c>
      <c r="B12" s="40"/>
      <c r="C12" s="40"/>
      <c r="D12" s="40"/>
      <c r="E12" s="40"/>
      <c r="F12" s="40"/>
      <c r="G12" s="40"/>
      <c r="H12" s="40"/>
    </row>
    <row r="13" spans="1:8" ht="15">
      <c r="A13" s="2" t="s">
        <v>11</v>
      </c>
      <c r="B13" s="5">
        <v>46220</v>
      </c>
      <c r="C13" s="1"/>
      <c r="D13" s="45" t="s">
        <v>12</v>
      </c>
      <c r="E13" s="45"/>
      <c r="F13" s="45"/>
      <c r="G13" s="45"/>
      <c r="H13" s="45"/>
    </row>
    <row r="14" spans="1:8" ht="15">
      <c r="A14" s="2" t="s">
        <v>13</v>
      </c>
      <c r="B14" s="6" t="s">
        <v>14</v>
      </c>
      <c r="C14" s="1"/>
      <c r="D14" s="45"/>
      <c r="E14" s="45"/>
      <c r="F14" s="45"/>
      <c r="G14" s="45"/>
      <c r="H14" s="45"/>
    </row>
    <row r="15" spans="1:8" ht="15">
      <c r="A15" s="2" t="s">
        <v>15</v>
      </c>
      <c r="B15" s="5">
        <v>46237</v>
      </c>
      <c r="C15" s="1"/>
      <c r="D15" s="45"/>
      <c r="E15" s="45"/>
      <c r="F15" s="45"/>
      <c r="G15" s="45"/>
      <c r="H15" s="45"/>
    </row>
    <row r="16" spans="1:8" ht="15">
      <c r="A16" s="2" t="s">
        <v>16</v>
      </c>
      <c r="B16" s="5">
        <v>46240</v>
      </c>
      <c r="C16" s="1"/>
      <c r="D16" s="45"/>
      <c r="E16" s="45"/>
      <c r="F16" s="45"/>
      <c r="G16" s="45"/>
      <c r="H16" s="45"/>
    </row>
    <row r="17" spans="1:8" ht="15">
      <c r="A17" s="2" t="s">
        <v>17</v>
      </c>
      <c r="B17" s="6" t="s">
        <v>18</v>
      </c>
      <c r="C17" s="1"/>
      <c r="D17" s="45"/>
      <c r="E17" s="45"/>
      <c r="F17" s="45"/>
      <c r="G17" s="45"/>
      <c r="H17" s="45"/>
    </row>
    <row r="18" spans="1:8">
      <c r="A18" s="1"/>
      <c r="B18" s="1"/>
      <c r="C18" s="1"/>
      <c r="D18" s="1"/>
      <c r="E18" s="1"/>
      <c r="F18" s="1"/>
      <c r="G18" s="1"/>
      <c r="H18" s="1"/>
    </row>
    <row r="19" spans="1:8" ht="14.1" customHeight="1">
      <c r="A19" s="40" t="s">
        <v>19</v>
      </c>
      <c r="B19" s="40"/>
      <c r="C19" s="40"/>
      <c r="D19" s="40"/>
      <c r="E19" s="40"/>
      <c r="F19" s="40"/>
      <c r="G19" s="40"/>
      <c r="H19" s="40"/>
    </row>
    <row r="20" spans="1:8" ht="25.35" customHeight="1">
      <c r="A20" s="7" t="s">
        <v>20</v>
      </c>
      <c r="B20" s="49" t="s">
        <v>21</v>
      </c>
      <c r="C20" s="50"/>
      <c r="D20" s="50"/>
      <c r="E20" s="50"/>
      <c r="F20" s="50"/>
      <c r="G20" s="50"/>
      <c r="H20" s="50"/>
    </row>
    <row r="21" spans="1:8" ht="25.35" customHeight="1">
      <c r="A21" s="7" t="s">
        <v>22</v>
      </c>
      <c r="B21" s="49" t="s">
        <v>23</v>
      </c>
      <c r="C21" s="50"/>
      <c r="D21" s="50"/>
      <c r="E21" s="50"/>
      <c r="F21" s="50"/>
      <c r="G21" s="50"/>
      <c r="H21" s="50"/>
    </row>
    <row r="22" spans="1:8" ht="25.35" customHeight="1">
      <c r="A22" s="7" t="s">
        <v>24</v>
      </c>
      <c r="B22" s="49" t="s">
        <v>25</v>
      </c>
      <c r="C22" s="50"/>
      <c r="D22" s="50"/>
      <c r="E22" s="50"/>
      <c r="F22" s="50"/>
      <c r="G22" s="50"/>
      <c r="H22" s="50"/>
    </row>
    <row r="23" spans="1:8" ht="25.35" customHeight="1">
      <c r="A23" s="7" t="s">
        <v>26</v>
      </c>
      <c r="B23" s="49" t="s">
        <v>656</v>
      </c>
      <c r="C23" s="50"/>
      <c r="D23" s="50"/>
      <c r="E23" s="50"/>
      <c r="F23" s="50"/>
      <c r="G23" s="50"/>
      <c r="H23" s="50"/>
    </row>
    <row r="24" spans="1:8" ht="25.35" customHeight="1">
      <c r="A24" s="7" t="s">
        <v>27</v>
      </c>
      <c r="B24" s="49" t="s">
        <v>28</v>
      </c>
      <c r="C24" s="50"/>
      <c r="D24" s="50"/>
      <c r="E24" s="50"/>
      <c r="F24" s="50"/>
      <c r="G24" s="50"/>
      <c r="H24" s="50"/>
    </row>
    <row r="25" spans="1:8" ht="25.35" customHeight="1">
      <c r="A25" s="7" t="s">
        <v>29</v>
      </c>
      <c r="B25" s="49" t="s">
        <v>30</v>
      </c>
      <c r="C25" s="50"/>
      <c r="D25" s="50"/>
      <c r="E25" s="50"/>
      <c r="F25" s="50"/>
      <c r="G25" s="50"/>
      <c r="H25" s="50"/>
    </row>
    <row r="26" spans="1:8" ht="25.35" customHeight="1">
      <c r="A26" s="7" t="s">
        <v>31</v>
      </c>
      <c r="B26" s="49" t="s">
        <v>32</v>
      </c>
      <c r="C26" s="50"/>
      <c r="D26" s="50"/>
      <c r="E26" s="50"/>
      <c r="F26" s="50"/>
      <c r="G26" s="50"/>
      <c r="H26" s="50"/>
    </row>
    <row r="27" spans="1:8" ht="25.35" customHeight="1">
      <c r="A27" s="7" t="s">
        <v>33</v>
      </c>
      <c r="B27" s="49" t="s">
        <v>34</v>
      </c>
      <c r="C27" s="50"/>
      <c r="D27" s="50"/>
      <c r="E27" s="50"/>
      <c r="F27" s="50"/>
      <c r="G27" s="50"/>
      <c r="H27" s="50"/>
    </row>
    <row r="28" spans="1:8">
      <c r="A28" s="1"/>
      <c r="B28" s="1"/>
      <c r="C28" s="1"/>
      <c r="D28" s="1"/>
      <c r="E28" s="1"/>
      <c r="F28" s="1"/>
      <c r="G28" s="1"/>
      <c r="H28" s="1"/>
    </row>
    <row r="29" spans="1:8" ht="14.1" customHeight="1">
      <c r="A29" s="40" t="s">
        <v>35</v>
      </c>
      <c r="B29" s="40"/>
      <c r="C29" s="40"/>
      <c r="D29" s="40"/>
      <c r="E29" s="40"/>
      <c r="F29" s="40"/>
      <c r="G29" s="40"/>
      <c r="H29" s="40"/>
    </row>
    <row r="30" spans="1:8">
      <c r="A30" s="3" t="s">
        <v>36</v>
      </c>
      <c r="B30" s="3" t="s">
        <v>37</v>
      </c>
      <c r="C30" s="1"/>
      <c r="D30" s="1"/>
      <c r="E30" s="1"/>
      <c r="F30" s="1"/>
      <c r="G30" s="1"/>
      <c r="H30" s="1"/>
    </row>
    <row r="31" spans="1:8">
      <c r="A31" s="9" t="s">
        <v>38</v>
      </c>
      <c r="B31" s="9" t="s">
        <v>39</v>
      </c>
      <c r="C31" s="1"/>
      <c r="D31" s="1"/>
      <c r="E31" s="1"/>
      <c r="F31" s="1"/>
      <c r="G31" s="1"/>
      <c r="H31" s="1"/>
    </row>
    <row r="32" spans="1:8">
      <c r="A32" s="6" t="s">
        <v>40</v>
      </c>
      <c r="B32" s="6" t="s">
        <v>41</v>
      </c>
      <c r="C32" s="1"/>
      <c r="D32" s="1"/>
      <c r="E32" s="1"/>
      <c r="F32" s="1"/>
      <c r="G32" s="1"/>
      <c r="H32" s="1"/>
    </row>
    <row r="33" spans="1:8" ht="15">
      <c r="A33" s="10" t="s">
        <v>42</v>
      </c>
      <c r="B33" s="10" t="s">
        <v>43</v>
      </c>
      <c r="C33" s="1"/>
      <c r="D33" s="1"/>
      <c r="E33" s="1"/>
      <c r="F33" s="1"/>
      <c r="G33" s="1"/>
      <c r="H33" s="1"/>
    </row>
    <row r="34" spans="1:8">
      <c r="A34" s="1"/>
      <c r="B34" s="1"/>
      <c r="C34" s="1"/>
      <c r="D34" s="1"/>
      <c r="E34" s="1"/>
      <c r="F34" s="1"/>
      <c r="G34" s="1"/>
      <c r="H34" s="1"/>
    </row>
  </sheetData>
  <mergeCells count="22">
    <mergeCell ref="D13:H17"/>
    <mergeCell ref="A19:H19"/>
    <mergeCell ref="A29:H29"/>
    <mergeCell ref="F5:H10"/>
    <mergeCell ref="B20:H20"/>
    <mergeCell ref="B21:H21"/>
    <mergeCell ref="B22:H22"/>
    <mergeCell ref="B23:H23"/>
    <mergeCell ref="B24:H24"/>
    <mergeCell ref="B25:H25"/>
    <mergeCell ref="B26:H26"/>
    <mergeCell ref="B27:H27"/>
    <mergeCell ref="B7:D7"/>
    <mergeCell ref="B8:D8"/>
    <mergeCell ref="B9:D9"/>
    <mergeCell ref="B10:D10"/>
    <mergeCell ref="A12:H12"/>
    <mergeCell ref="A1:H1"/>
    <mergeCell ref="A2:H2"/>
    <mergeCell ref="A4:H4"/>
    <mergeCell ref="B5:D5"/>
    <mergeCell ref="B6:D6"/>
  </mergeCells>
  <pageMargins left="0.7" right="0.7" top="0.75" bottom="0.75" header="0.3" footer="0.3"/>
  <pageSetup paperSize="3"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J60"/>
  <sheetViews>
    <sheetView view="pageBreakPreview" topLeftCell="A7" zoomScaleNormal="100" zoomScaleSheetLayoutView="100" workbookViewId="0">
      <selection activeCell="G20" sqref="G20"/>
    </sheetView>
  </sheetViews>
  <sheetFormatPr defaultRowHeight="14.25"/>
  <cols>
    <col min="1" max="1" width="13" customWidth="1"/>
    <col min="2" max="2" width="16" customWidth="1"/>
    <col min="3" max="3" width="12" customWidth="1"/>
    <col min="4" max="4" width="42" customWidth="1"/>
    <col min="5" max="5" width="12" customWidth="1"/>
    <col min="6" max="8" width="14" customWidth="1"/>
    <col min="9" max="9" width="38" customWidth="1"/>
    <col min="10" max="10" width="28" customWidth="1"/>
  </cols>
  <sheetData>
    <row r="1" spans="1:10" ht="18.600000000000001" customHeight="1">
      <c r="A1" s="38" t="s">
        <v>44</v>
      </c>
      <c r="B1" s="38"/>
      <c r="C1" s="38"/>
      <c r="D1" s="38"/>
      <c r="E1" s="38"/>
      <c r="F1" s="38"/>
      <c r="G1" s="38"/>
      <c r="H1" s="38"/>
      <c r="I1" s="38"/>
      <c r="J1" s="38"/>
    </row>
    <row r="2" spans="1:10" ht="14.65" customHeight="1">
      <c r="A2" s="39" t="s">
        <v>657</v>
      </c>
      <c r="B2" s="39"/>
      <c r="C2" s="39"/>
      <c r="D2" s="39"/>
      <c r="E2" s="39"/>
      <c r="F2" s="39"/>
      <c r="G2" s="39"/>
      <c r="H2" s="39"/>
      <c r="I2" s="39"/>
      <c r="J2" s="39"/>
    </row>
    <row r="3" spans="1:10">
      <c r="A3" s="1"/>
      <c r="B3" s="1"/>
      <c r="C3" s="1"/>
      <c r="D3" s="1"/>
      <c r="E3" s="1"/>
      <c r="F3" s="1"/>
      <c r="G3" s="1"/>
      <c r="H3" s="1"/>
      <c r="I3" s="1"/>
      <c r="J3" s="1"/>
    </row>
    <row r="4" spans="1:10" ht="14.1" customHeight="1">
      <c r="A4" s="40" t="s">
        <v>45</v>
      </c>
      <c r="B4" s="40"/>
      <c r="C4" s="40"/>
      <c r="D4" s="40"/>
      <c r="E4" s="40"/>
      <c r="F4" s="40"/>
      <c r="G4" s="40"/>
      <c r="H4" s="40"/>
      <c r="I4" s="40"/>
      <c r="J4" s="40"/>
    </row>
    <row r="5" spans="1:10" ht="31.5" customHeight="1">
      <c r="A5" s="11" t="s">
        <v>46</v>
      </c>
      <c r="B5" s="11" t="s">
        <v>47</v>
      </c>
      <c r="C5" s="11" t="s">
        <v>48</v>
      </c>
      <c r="D5" s="11" t="s">
        <v>49</v>
      </c>
      <c r="E5" s="1"/>
      <c r="F5" s="1"/>
      <c r="G5" s="1"/>
      <c r="H5" s="1"/>
      <c r="I5" s="1"/>
      <c r="J5" s="1"/>
    </row>
    <row r="6" spans="1:10" ht="30">
      <c r="A6" s="2" t="s">
        <v>50</v>
      </c>
      <c r="B6" s="12">
        <f>SUMIF($B$13:$B$34,A6,$H$13:$H$34)</f>
        <v>123650</v>
      </c>
      <c r="C6" s="3"/>
      <c r="D6" s="3" t="s">
        <v>670</v>
      </c>
      <c r="E6" s="1"/>
      <c r="F6" s="1"/>
      <c r="G6" s="1"/>
      <c r="H6" s="1"/>
      <c r="I6" s="1"/>
      <c r="J6" s="1"/>
    </row>
    <row r="7" spans="1:10" ht="30">
      <c r="A7" s="2" t="s">
        <v>51</v>
      </c>
      <c r="B7" s="12">
        <f>SUMIF($B$13:$B$34,A7,$H$13:$H$34)</f>
        <v>872059</v>
      </c>
      <c r="C7" s="3"/>
      <c r="D7" s="3" t="s">
        <v>670</v>
      </c>
      <c r="E7" s="1"/>
      <c r="F7" s="1"/>
      <c r="G7" s="1"/>
      <c r="H7" s="1"/>
      <c r="I7" s="1"/>
      <c r="J7" s="1"/>
    </row>
    <row r="8" spans="1:10" ht="15">
      <c r="A8" s="2" t="s">
        <v>52</v>
      </c>
      <c r="B8" s="12">
        <f>SUMIF($B$13:$B$34,A8,$H$13:$H$34)</f>
        <v>63000</v>
      </c>
      <c r="C8" s="3"/>
      <c r="D8" s="3" t="s">
        <v>670</v>
      </c>
      <c r="E8" s="1"/>
      <c r="F8" s="1"/>
      <c r="G8" s="1"/>
      <c r="H8" s="1"/>
      <c r="I8" s="1"/>
      <c r="J8" s="1"/>
    </row>
    <row r="9" spans="1:10">
      <c r="A9" s="1"/>
      <c r="B9" s="1"/>
      <c r="C9" s="1"/>
      <c r="D9" s="1"/>
      <c r="E9" s="1"/>
      <c r="F9" s="1"/>
      <c r="G9" s="1"/>
      <c r="H9" s="1"/>
      <c r="I9" s="1"/>
      <c r="J9" s="1"/>
    </row>
    <row r="10" spans="1:10" ht="14.1" customHeight="1">
      <c r="A10" s="40" t="s">
        <v>53</v>
      </c>
      <c r="B10" s="40"/>
      <c r="C10" s="40"/>
      <c r="D10" s="40"/>
      <c r="E10" s="40"/>
      <c r="F10" s="40"/>
      <c r="G10" s="40"/>
      <c r="H10" s="40"/>
      <c r="I10" s="40"/>
      <c r="J10" s="40"/>
    </row>
    <row r="11" spans="1:10" ht="18.600000000000001" customHeight="1">
      <c r="A11" s="11" t="s">
        <v>54</v>
      </c>
      <c r="B11" s="11" t="s">
        <v>46</v>
      </c>
      <c r="C11" s="11" t="s">
        <v>55</v>
      </c>
      <c r="D11" s="11" t="s">
        <v>56</v>
      </c>
      <c r="E11" s="11" t="s">
        <v>57</v>
      </c>
      <c r="F11" s="11" t="s">
        <v>58</v>
      </c>
      <c r="G11" s="11" t="s">
        <v>59</v>
      </c>
      <c r="H11" s="11" t="s">
        <v>60</v>
      </c>
      <c r="I11" s="11" t="s">
        <v>61</v>
      </c>
      <c r="J11" s="11" t="s">
        <v>62</v>
      </c>
    </row>
    <row r="12" spans="1:10">
      <c r="A12" s="1"/>
      <c r="B12" s="1"/>
      <c r="C12" s="1"/>
      <c r="D12" s="1"/>
      <c r="E12" s="1"/>
      <c r="F12" s="1"/>
      <c r="G12" s="1"/>
      <c r="H12" s="1"/>
      <c r="I12" s="1"/>
      <c r="J12" s="1"/>
    </row>
    <row r="13" spans="1:10" ht="42.75">
      <c r="A13" s="3" t="s">
        <v>63</v>
      </c>
      <c r="B13" s="3" t="s">
        <v>50</v>
      </c>
      <c r="C13" s="3" t="s">
        <v>64</v>
      </c>
      <c r="D13" s="3" t="s">
        <v>65</v>
      </c>
      <c r="E13" s="13">
        <v>1</v>
      </c>
      <c r="F13" s="3" t="s">
        <v>66</v>
      </c>
      <c r="G13" s="14">
        <v>90150</v>
      </c>
      <c r="H13" s="12">
        <f t="shared" ref="H13:H34" si="0">IF(OR(E13="",G13=""),0,E13*G13)</f>
        <v>90150</v>
      </c>
      <c r="I13" s="3" t="s">
        <v>67</v>
      </c>
      <c r="J13" s="3"/>
    </row>
    <row r="14" spans="1:10" ht="28.5">
      <c r="A14" s="3" t="s">
        <v>68</v>
      </c>
      <c r="B14" s="3" t="s">
        <v>50</v>
      </c>
      <c r="C14" s="3" t="s">
        <v>69</v>
      </c>
      <c r="D14" s="3" t="s">
        <v>70</v>
      </c>
      <c r="E14" s="13">
        <v>1</v>
      </c>
      <c r="F14" s="3" t="s">
        <v>71</v>
      </c>
      <c r="G14" s="14">
        <v>3000</v>
      </c>
      <c r="H14" s="12">
        <f t="shared" si="0"/>
        <v>3000</v>
      </c>
      <c r="I14" s="3" t="s">
        <v>72</v>
      </c>
      <c r="J14" s="3"/>
    </row>
    <row r="15" spans="1:10" ht="28.5">
      <c r="A15" s="3" t="s">
        <v>73</v>
      </c>
      <c r="B15" s="3" t="s">
        <v>50</v>
      </c>
      <c r="C15" s="3" t="s">
        <v>74</v>
      </c>
      <c r="D15" s="3" t="s">
        <v>75</v>
      </c>
      <c r="E15" s="13">
        <v>1</v>
      </c>
      <c r="F15" s="3" t="s">
        <v>71</v>
      </c>
      <c r="G15" s="14">
        <v>10000</v>
      </c>
      <c r="H15" s="12">
        <f t="shared" si="0"/>
        <v>10000</v>
      </c>
      <c r="I15" s="3" t="s">
        <v>77</v>
      </c>
      <c r="J15" s="3"/>
    </row>
    <row r="16" spans="1:10" ht="28.5">
      <c r="A16" s="3" t="s">
        <v>78</v>
      </c>
      <c r="B16" s="3" t="s">
        <v>50</v>
      </c>
      <c r="C16" s="3" t="s">
        <v>74</v>
      </c>
      <c r="D16" s="3" t="s">
        <v>79</v>
      </c>
      <c r="E16" s="13">
        <v>1</v>
      </c>
      <c r="F16" s="3" t="s">
        <v>71</v>
      </c>
      <c r="G16" s="14">
        <v>18000</v>
      </c>
      <c r="H16" s="12">
        <f t="shared" si="0"/>
        <v>18000</v>
      </c>
      <c r="I16" s="3" t="s">
        <v>77</v>
      </c>
      <c r="J16" s="3"/>
    </row>
    <row r="17" spans="1:10" ht="28.5">
      <c r="A17" s="3" t="s">
        <v>80</v>
      </c>
      <c r="B17" s="3" t="s">
        <v>50</v>
      </c>
      <c r="C17" s="3" t="s">
        <v>74</v>
      </c>
      <c r="D17" s="3" t="s">
        <v>81</v>
      </c>
      <c r="E17" s="13">
        <v>1</v>
      </c>
      <c r="F17" s="3" t="s">
        <v>71</v>
      </c>
      <c r="G17" s="14">
        <v>2500</v>
      </c>
      <c r="H17" s="12">
        <f t="shared" si="0"/>
        <v>2500</v>
      </c>
      <c r="I17" s="3" t="s">
        <v>77</v>
      </c>
      <c r="J17" s="3"/>
    </row>
    <row r="18" spans="1:10" ht="28.5">
      <c r="A18" s="3" t="s">
        <v>82</v>
      </c>
      <c r="B18" s="3" t="s">
        <v>51</v>
      </c>
      <c r="C18" s="3" t="s">
        <v>83</v>
      </c>
      <c r="D18" s="3" t="s">
        <v>84</v>
      </c>
      <c r="E18" s="13">
        <v>1</v>
      </c>
      <c r="F18" s="3" t="s">
        <v>71</v>
      </c>
      <c r="G18" s="14">
        <v>50000</v>
      </c>
      <c r="H18" s="12">
        <f t="shared" si="0"/>
        <v>50000</v>
      </c>
      <c r="I18" s="3" t="s">
        <v>85</v>
      </c>
      <c r="J18" s="3"/>
    </row>
    <row r="19" spans="1:10">
      <c r="A19" s="3" t="s">
        <v>86</v>
      </c>
      <c r="B19" s="3" t="s">
        <v>51</v>
      </c>
      <c r="C19" s="3" t="s">
        <v>87</v>
      </c>
      <c r="D19" s="3" t="s">
        <v>88</v>
      </c>
      <c r="E19" s="13">
        <v>1</v>
      </c>
      <c r="F19" s="3" t="s">
        <v>71</v>
      </c>
      <c r="G19" s="14">
        <v>40000</v>
      </c>
      <c r="H19" s="12">
        <f t="shared" si="0"/>
        <v>40000</v>
      </c>
      <c r="I19" s="3" t="s">
        <v>89</v>
      </c>
      <c r="J19" s="3"/>
    </row>
    <row r="20" spans="1:10" ht="28.5">
      <c r="A20" s="3" t="s">
        <v>90</v>
      </c>
      <c r="B20" s="3" t="s">
        <v>51</v>
      </c>
      <c r="C20" s="3" t="s">
        <v>91</v>
      </c>
      <c r="D20" s="3" t="s">
        <v>92</v>
      </c>
      <c r="E20" s="13">
        <v>1</v>
      </c>
      <c r="F20" s="3" t="s">
        <v>71</v>
      </c>
      <c r="G20" s="14">
        <v>25000</v>
      </c>
      <c r="H20" s="12">
        <f t="shared" si="0"/>
        <v>25000</v>
      </c>
      <c r="I20" s="3" t="s">
        <v>93</v>
      </c>
      <c r="J20" s="3"/>
    </row>
    <row r="21" spans="1:10" ht="28.5">
      <c r="A21" s="3" t="s">
        <v>94</v>
      </c>
      <c r="B21" s="3" t="s">
        <v>51</v>
      </c>
      <c r="C21" s="3" t="s">
        <v>95</v>
      </c>
      <c r="D21" s="3" t="s">
        <v>96</v>
      </c>
      <c r="E21" s="13">
        <v>1</v>
      </c>
      <c r="F21" s="3" t="s">
        <v>71</v>
      </c>
      <c r="G21" s="14">
        <v>757059</v>
      </c>
      <c r="H21" s="12">
        <f t="shared" si="0"/>
        <v>757059</v>
      </c>
      <c r="I21" s="3" t="s">
        <v>97</v>
      </c>
      <c r="J21" s="3"/>
    </row>
    <row r="22" spans="1:10" ht="28.5">
      <c r="A22" s="3" t="s">
        <v>98</v>
      </c>
      <c r="B22" s="3" t="s">
        <v>52</v>
      </c>
      <c r="C22" s="3" t="s">
        <v>99</v>
      </c>
      <c r="D22" s="3" t="s">
        <v>100</v>
      </c>
      <c r="E22" s="13">
        <v>1</v>
      </c>
      <c r="F22" s="3" t="s">
        <v>71</v>
      </c>
      <c r="G22" s="14">
        <v>0</v>
      </c>
      <c r="H22" s="12">
        <f t="shared" si="0"/>
        <v>0</v>
      </c>
      <c r="I22" s="3" t="s">
        <v>101</v>
      </c>
      <c r="J22" s="3"/>
    </row>
    <row r="23" spans="1:10" ht="28.5">
      <c r="A23" s="3" t="s">
        <v>102</v>
      </c>
      <c r="B23" s="3" t="s">
        <v>52</v>
      </c>
      <c r="C23" s="3" t="s">
        <v>64</v>
      </c>
      <c r="D23" s="3" t="s">
        <v>103</v>
      </c>
      <c r="E23" s="13">
        <v>1</v>
      </c>
      <c r="F23" s="3" t="s">
        <v>66</v>
      </c>
      <c r="G23" s="14">
        <v>0</v>
      </c>
      <c r="H23" s="12">
        <f t="shared" si="0"/>
        <v>0</v>
      </c>
      <c r="I23" s="3" t="s">
        <v>104</v>
      </c>
      <c r="J23" s="3" t="s">
        <v>674</v>
      </c>
    </row>
    <row r="24" spans="1:10">
      <c r="A24" s="3" t="s">
        <v>105</v>
      </c>
      <c r="B24" s="3" t="s">
        <v>52</v>
      </c>
      <c r="C24" s="3" t="s">
        <v>106</v>
      </c>
      <c r="D24" s="3" t="s">
        <v>107</v>
      </c>
      <c r="E24" s="13">
        <v>1</v>
      </c>
      <c r="F24" s="3" t="s">
        <v>71</v>
      </c>
      <c r="G24" s="14">
        <v>63000</v>
      </c>
      <c r="H24" s="12">
        <f t="shared" si="0"/>
        <v>63000</v>
      </c>
      <c r="I24" s="3" t="s">
        <v>109</v>
      </c>
      <c r="J24" s="3"/>
    </row>
    <row r="25" spans="1:10">
      <c r="A25" s="3"/>
      <c r="B25" s="3"/>
      <c r="C25" s="3"/>
      <c r="D25" s="3"/>
      <c r="E25" s="13"/>
      <c r="F25" s="3"/>
      <c r="G25" s="14"/>
      <c r="H25" s="12">
        <f t="shared" si="0"/>
        <v>0</v>
      </c>
      <c r="I25" s="3"/>
      <c r="J25" s="3"/>
    </row>
    <row r="26" spans="1:10">
      <c r="A26" s="3" t="s">
        <v>700</v>
      </c>
      <c r="B26" s="3" t="s">
        <v>50</v>
      </c>
      <c r="C26" s="3"/>
      <c r="D26" s="3" t="s">
        <v>701</v>
      </c>
      <c r="E26" s="13">
        <v>1</v>
      </c>
      <c r="F26" s="3" t="s">
        <v>71</v>
      </c>
      <c r="G26" s="14"/>
      <c r="H26" s="12">
        <f t="shared" si="0"/>
        <v>0</v>
      </c>
      <c r="I26" s="3"/>
      <c r="J26" s="3"/>
    </row>
    <row r="27" spans="1:10">
      <c r="A27" s="3"/>
      <c r="B27" s="3"/>
      <c r="C27" s="3"/>
      <c r="D27" s="3"/>
      <c r="E27" s="13"/>
      <c r="F27" s="3"/>
      <c r="G27" s="14"/>
      <c r="H27" s="12">
        <f t="shared" si="0"/>
        <v>0</v>
      </c>
      <c r="I27" s="3"/>
      <c r="J27" s="3"/>
    </row>
    <row r="28" spans="1:10">
      <c r="A28" s="3"/>
      <c r="B28" s="3"/>
      <c r="C28" s="3"/>
      <c r="D28" s="3"/>
      <c r="E28" s="13"/>
      <c r="F28" s="3"/>
      <c r="G28" s="14"/>
      <c r="H28" s="12">
        <f t="shared" si="0"/>
        <v>0</v>
      </c>
      <c r="I28" s="3"/>
      <c r="J28" s="3"/>
    </row>
    <row r="29" spans="1:10">
      <c r="A29" s="3"/>
      <c r="B29" s="3"/>
      <c r="C29" s="3"/>
      <c r="D29" s="3"/>
      <c r="E29" s="13"/>
      <c r="F29" s="3"/>
      <c r="G29" s="14"/>
      <c r="H29" s="12">
        <f t="shared" si="0"/>
        <v>0</v>
      </c>
      <c r="I29" s="3"/>
      <c r="J29" s="3"/>
    </row>
    <row r="30" spans="1:10">
      <c r="A30" s="3"/>
      <c r="B30" s="3"/>
      <c r="C30" s="3"/>
      <c r="D30" s="3"/>
      <c r="E30" s="13"/>
      <c r="F30" s="3"/>
      <c r="G30" s="14"/>
      <c r="H30" s="12">
        <f t="shared" si="0"/>
        <v>0</v>
      </c>
      <c r="I30" s="3"/>
      <c r="J30" s="3"/>
    </row>
    <row r="31" spans="1:10">
      <c r="A31" s="3"/>
      <c r="B31" s="3"/>
      <c r="C31" s="3"/>
      <c r="D31" s="3"/>
      <c r="E31" s="13"/>
      <c r="F31" s="3"/>
      <c r="G31" s="14"/>
      <c r="H31" s="12">
        <f t="shared" si="0"/>
        <v>0</v>
      </c>
      <c r="I31" s="3"/>
      <c r="J31" s="3"/>
    </row>
    <row r="32" spans="1:10">
      <c r="A32" s="3"/>
      <c r="B32" s="3"/>
      <c r="C32" s="3"/>
      <c r="D32" s="3"/>
      <c r="E32" s="13"/>
      <c r="F32" s="3"/>
      <c r="G32" s="14"/>
      <c r="H32" s="12">
        <f t="shared" si="0"/>
        <v>0</v>
      </c>
      <c r="I32" s="3"/>
      <c r="J32" s="3"/>
    </row>
    <row r="33" spans="1:10">
      <c r="A33" s="3"/>
      <c r="B33" s="3"/>
      <c r="C33" s="3"/>
      <c r="D33" s="3"/>
      <c r="E33" s="13"/>
      <c r="F33" s="3"/>
      <c r="G33" s="14"/>
      <c r="H33" s="12">
        <f t="shared" si="0"/>
        <v>0</v>
      </c>
      <c r="I33" s="3"/>
      <c r="J33" s="3"/>
    </row>
    <row r="34" spans="1:10">
      <c r="A34" s="3"/>
      <c r="B34" s="3"/>
      <c r="C34" s="3"/>
      <c r="D34" s="3"/>
      <c r="E34" s="13"/>
      <c r="F34" s="3"/>
      <c r="G34" s="14"/>
      <c r="H34" s="12">
        <f t="shared" si="0"/>
        <v>0</v>
      </c>
      <c r="I34" s="3"/>
      <c r="J34" s="3"/>
    </row>
    <row r="35" spans="1:10">
      <c r="A35" s="1"/>
      <c r="B35" s="1"/>
      <c r="C35" s="1"/>
      <c r="D35" s="1"/>
      <c r="E35" s="1"/>
      <c r="F35" s="1"/>
      <c r="G35" s="1"/>
      <c r="H35" s="1"/>
      <c r="I35" s="1"/>
      <c r="J35" s="1"/>
    </row>
    <row r="36" spans="1:10">
      <c r="A36" s="1"/>
      <c r="B36" s="1"/>
      <c r="C36" s="1"/>
      <c r="D36" s="1"/>
      <c r="E36" s="1"/>
      <c r="F36" s="1"/>
      <c r="G36" s="1"/>
      <c r="H36" s="1"/>
      <c r="I36" s="1"/>
      <c r="J36" s="1"/>
    </row>
    <row r="37" spans="1:10" ht="14.1" customHeight="1">
      <c r="A37" s="40" t="s">
        <v>110</v>
      </c>
      <c r="B37" s="40"/>
      <c r="C37" s="40"/>
      <c r="D37" s="40"/>
      <c r="E37" s="40"/>
      <c r="F37" s="40"/>
      <c r="G37" s="40"/>
      <c r="H37" s="40"/>
      <c r="I37" s="40"/>
      <c r="J37" s="40"/>
    </row>
    <row r="38" spans="1:10" ht="26.25" customHeight="1">
      <c r="A38" s="11" t="s">
        <v>111</v>
      </c>
      <c r="B38" s="11" t="s">
        <v>46</v>
      </c>
      <c r="C38" s="11" t="s">
        <v>55</v>
      </c>
      <c r="D38" s="11" t="s">
        <v>56</v>
      </c>
      <c r="E38" s="11" t="s">
        <v>112</v>
      </c>
      <c r="F38" s="11" t="s">
        <v>60</v>
      </c>
      <c r="G38" s="11" t="s">
        <v>113</v>
      </c>
      <c r="H38" s="11" t="s">
        <v>114</v>
      </c>
      <c r="I38" s="11" t="s">
        <v>115</v>
      </c>
      <c r="J38" s="11" t="s">
        <v>62</v>
      </c>
    </row>
    <row r="39" spans="1:10">
      <c r="A39" s="1"/>
      <c r="B39" s="1"/>
      <c r="C39" s="1"/>
      <c r="D39" s="1"/>
      <c r="E39" s="1"/>
      <c r="F39" s="1"/>
      <c r="G39" s="1"/>
      <c r="H39" s="1"/>
      <c r="I39" s="1"/>
      <c r="J39" s="1"/>
    </row>
    <row r="40" spans="1:10" ht="28.5">
      <c r="A40" s="3" t="s">
        <v>116</v>
      </c>
      <c r="B40" s="3" t="s">
        <v>51</v>
      </c>
      <c r="C40" s="3" t="s">
        <v>117</v>
      </c>
      <c r="D40" s="3" t="s">
        <v>118</v>
      </c>
      <c r="E40" s="3" t="s">
        <v>119</v>
      </c>
      <c r="F40" s="14">
        <v>68000</v>
      </c>
      <c r="G40" s="3" t="s">
        <v>120</v>
      </c>
      <c r="H40" s="15">
        <v>0</v>
      </c>
      <c r="I40" s="3"/>
      <c r="J40" s="3"/>
    </row>
    <row r="41" spans="1:10">
      <c r="A41" s="3" t="s">
        <v>121</v>
      </c>
      <c r="B41" s="3" t="s">
        <v>51</v>
      </c>
      <c r="C41" s="3" t="s">
        <v>122</v>
      </c>
      <c r="D41" s="3" t="s">
        <v>123</v>
      </c>
      <c r="E41" s="3" t="s">
        <v>124</v>
      </c>
      <c r="F41" s="14"/>
      <c r="G41" s="3" t="s">
        <v>120</v>
      </c>
      <c r="H41" s="15">
        <v>0</v>
      </c>
      <c r="I41" s="3"/>
      <c r="J41" s="3"/>
    </row>
    <row r="42" spans="1:10" ht="28.5">
      <c r="A42" s="3" t="s">
        <v>125</v>
      </c>
      <c r="B42" s="3" t="s">
        <v>51</v>
      </c>
      <c r="C42" s="3" t="s">
        <v>126</v>
      </c>
      <c r="D42" s="3" t="s">
        <v>127</v>
      </c>
      <c r="E42" s="3" t="s">
        <v>124</v>
      </c>
      <c r="F42" s="14"/>
      <c r="G42" s="3" t="s">
        <v>120</v>
      </c>
      <c r="H42" s="15">
        <v>0</v>
      </c>
      <c r="I42" s="3"/>
      <c r="J42" s="3"/>
    </row>
    <row r="43" spans="1:10">
      <c r="A43" s="3" t="s">
        <v>128</v>
      </c>
      <c r="B43" s="3" t="s">
        <v>51</v>
      </c>
      <c r="C43" s="3" t="s">
        <v>129</v>
      </c>
      <c r="D43" s="3" t="s">
        <v>130</v>
      </c>
      <c r="E43" s="3" t="s">
        <v>124</v>
      </c>
      <c r="F43" s="14"/>
      <c r="G43" s="3" t="s">
        <v>120</v>
      </c>
      <c r="H43" s="15">
        <v>0</v>
      </c>
      <c r="I43" s="3"/>
      <c r="J43" s="3"/>
    </row>
    <row r="44" spans="1:10">
      <c r="A44" s="3" t="s">
        <v>131</v>
      </c>
      <c r="B44" s="3" t="s">
        <v>51</v>
      </c>
      <c r="C44" s="3" t="s">
        <v>129</v>
      </c>
      <c r="D44" s="3" t="s">
        <v>132</v>
      </c>
      <c r="E44" s="3" t="s">
        <v>124</v>
      </c>
      <c r="F44" s="14"/>
      <c r="G44" s="3" t="s">
        <v>120</v>
      </c>
      <c r="H44" s="15">
        <v>0</v>
      </c>
      <c r="I44" s="3"/>
      <c r="J44" s="3"/>
    </row>
    <row r="45" spans="1:10" ht="28.5">
      <c r="A45" s="3" t="s">
        <v>133</v>
      </c>
      <c r="B45" s="3" t="s">
        <v>51</v>
      </c>
      <c r="C45" s="3" t="s">
        <v>129</v>
      </c>
      <c r="D45" s="3" t="s">
        <v>134</v>
      </c>
      <c r="E45" s="3" t="s">
        <v>124</v>
      </c>
      <c r="F45" s="14"/>
      <c r="G45" s="3" t="s">
        <v>120</v>
      </c>
      <c r="H45" s="15">
        <v>0</v>
      </c>
      <c r="I45" s="3"/>
      <c r="J45" s="3"/>
    </row>
    <row r="46" spans="1:10">
      <c r="A46" s="3" t="s">
        <v>135</v>
      </c>
      <c r="B46" s="3" t="s">
        <v>51</v>
      </c>
      <c r="C46" s="3" t="s">
        <v>136</v>
      </c>
      <c r="D46" s="3" t="s">
        <v>137</v>
      </c>
      <c r="E46" s="3" t="s">
        <v>119</v>
      </c>
      <c r="F46" s="14">
        <v>18900</v>
      </c>
      <c r="G46" s="3" t="s">
        <v>120</v>
      </c>
      <c r="H46" s="15">
        <v>0</v>
      </c>
      <c r="I46" s="3"/>
      <c r="J46" s="3"/>
    </row>
    <row r="47" spans="1:10" ht="28.5">
      <c r="A47" s="3" t="s">
        <v>138</v>
      </c>
      <c r="B47" s="3" t="s">
        <v>51</v>
      </c>
      <c r="C47" s="3" t="s">
        <v>139</v>
      </c>
      <c r="D47" s="3" t="s">
        <v>650</v>
      </c>
      <c r="E47" s="3" t="s">
        <v>124</v>
      </c>
      <c r="F47" s="14"/>
      <c r="G47" s="3" t="s">
        <v>120</v>
      </c>
      <c r="H47" s="15">
        <v>0</v>
      </c>
      <c r="I47" s="3"/>
      <c r="J47" s="3"/>
    </row>
    <row r="48" spans="1:10">
      <c r="A48" s="3"/>
      <c r="B48" s="3"/>
      <c r="C48" s="3"/>
      <c r="D48" s="3"/>
      <c r="E48" s="3"/>
      <c r="F48" s="14"/>
      <c r="G48" s="3"/>
      <c r="H48" s="15"/>
      <c r="I48" s="3"/>
      <c r="J48" s="3"/>
    </row>
    <row r="49" spans="1:10">
      <c r="A49" s="3"/>
      <c r="B49" s="3"/>
      <c r="C49" s="3"/>
      <c r="D49" s="3"/>
      <c r="E49" s="3"/>
      <c r="F49" s="14"/>
      <c r="G49" s="3"/>
      <c r="H49" s="15"/>
      <c r="I49" s="3"/>
      <c r="J49" s="3"/>
    </row>
    <row r="50" spans="1:10">
      <c r="A50" s="3"/>
      <c r="B50" s="3"/>
      <c r="C50" s="3"/>
      <c r="D50" s="3"/>
      <c r="E50" s="3"/>
      <c r="F50" s="14"/>
      <c r="G50" s="3"/>
      <c r="H50" s="15"/>
      <c r="I50" s="3"/>
      <c r="J50" s="3"/>
    </row>
    <row r="51" spans="1:10">
      <c r="A51" s="3"/>
      <c r="B51" s="3"/>
      <c r="C51" s="3"/>
      <c r="D51" s="3"/>
      <c r="E51" s="3"/>
      <c r="F51" s="14"/>
      <c r="G51" s="3"/>
      <c r="H51" s="15"/>
      <c r="I51" s="3"/>
      <c r="J51" s="3"/>
    </row>
    <row r="52" spans="1:10">
      <c r="A52" s="3"/>
      <c r="B52" s="3"/>
      <c r="C52" s="3"/>
      <c r="D52" s="3"/>
      <c r="E52" s="3"/>
      <c r="F52" s="14"/>
      <c r="G52" s="3"/>
      <c r="H52" s="15"/>
      <c r="I52" s="3"/>
      <c r="J52" s="3"/>
    </row>
    <row r="53" spans="1:10">
      <c r="A53" s="3"/>
      <c r="B53" s="3"/>
      <c r="C53" s="3"/>
      <c r="D53" s="3"/>
      <c r="E53" s="3"/>
      <c r="F53" s="14"/>
      <c r="G53" s="3"/>
      <c r="H53" s="15"/>
      <c r="I53" s="3"/>
      <c r="J53" s="3"/>
    </row>
    <row r="54" spans="1:10">
      <c r="A54" s="3"/>
      <c r="B54" s="3"/>
      <c r="C54" s="3"/>
      <c r="D54" s="3"/>
      <c r="E54" s="3"/>
      <c r="F54" s="14"/>
      <c r="G54" s="3"/>
      <c r="H54" s="15"/>
      <c r="I54" s="3"/>
      <c r="J54" s="3"/>
    </row>
    <row r="55" spans="1:10">
      <c r="A55" s="3"/>
      <c r="B55" s="3"/>
      <c r="C55" s="3"/>
      <c r="D55" s="3"/>
      <c r="E55" s="3"/>
      <c r="F55" s="14"/>
      <c r="G55" s="3"/>
      <c r="H55" s="15"/>
      <c r="I55" s="3"/>
      <c r="J55" s="3"/>
    </row>
    <row r="56" spans="1:10">
      <c r="A56" s="3"/>
      <c r="B56" s="3"/>
      <c r="C56" s="3"/>
      <c r="D56" s="3"/>
      <c r="E56" s="3"/>
      <c r="F56" s="14"/>
      <c r="G56" s="3"/>
      <c r="H56" s="15"/>
      <c r="I56" s="3"/>
      <c r="J56" s="3"/>
    </row>
    <row r="57" spans="1:10">
      <c r="A57" s="3"/>
      <c r="B57" s="3"/>
      <c r="C57" s="3"/>
      <c r="D57" s="3"/>
      <c r="E57" s="3"/>
      <c r="F57" s="14"/>
      <c r="G57" s="3"/>
      <c r="H57" s="15"/>
      <c r="I57" s="3"/>
      <c r="J57" s="3"/>
    </row>
    <row r="58" spans="1:10">
      <c r="A58" s="1"/>
      <c r="B58" s="1"/>
      <c r="C58" s="1"/>
      <c r="D58" s="1"/>
      <c r="E58" s="1"/>
      <c r="F58" s="1"/>
      <c r="G58" s="1"/>
      <c r="H58" s="1"/>
      <c r="I58" s="1"/>
      <c r="J58" s="1"/>
    </row>
    <row r="59" spans="1:10">
      <c r="A59" s="1"/>
      <c r="B59" s="1"/>
      <c r="C59" s="1"/>
      <c r="D59" s="1"/>
      <c r="E59" s="1"/>
      <c r="F59" s="1"/>
      <c r="G59" s="1"/>
      <c r="H59" s="1"/>
      <c r="I59" s="1"/>
      <c r="J59" s="1"/>
    </row>
    <row r="60" spans="1:10">
      <c r="A60" s="1"/>
      <c r="B60" s="1"/>
      <c r="C60" s="1"/>
      <c r="D60" s="1"/>
      <c r="E60" s="1"/>
      <c r="F60" s="1"/>
      <c r="G60" s="1"/>
      <c r="H60" s="1"/>
      <c r="I60" s="1"/>
      <c r="J60" s="1"/>
    </row>
  </sheetData>
  <mergeCells count="5">
    <mergeCell ref="A1:J1"/>
    <mergeCell ref="A2:J2"/>
    <mergeCell ref="A4:J4"/>
    <mergeCell ref="A10:J10"/>
    <mergeCell ref="A37:J37"/>
  </mergeCells>
  <dataValidations count="5">
    <dataValidation type="list" sqref="D6:D8" xr:uid="{00000000-0002-0000-0100-000000000000}">
      <formula1>"Complete,Incomplete,N/A"</formula1>
    </dataValidation>
    <dataValidation type="list" sqref="B13:B34 B40:B57" xr:uid="{00000000-0002-0000-0100-000001000000}">
      <formula1>"Base Building,Joyful Garden,Burlington"</formula1>
    </dataValidation>
    <dataValidation type="list" sqref="F13:F34" xr:uid="{00000000-0002-0000-0100-000002000000}">
      <formula1>"LS,EA,LF,SF,CY,HR,TBD"</formula1>
    </dataValidation>
    <dataValidation type="list" sqref="E40:E57" xr:uid="{00000000-0002-0000-0100-000004000000}">
      <formula1>"Add,Deduct"</formula1>
    </dataValidation>
    <dataValidation type="list" sqref="G40:G57" xr:uid="{00000000-0002-0000-0100-000005000000}">
      <formula1>"Yes,No"</formula1>
    </dataValidation>
  </dataValidations>
  <pageMargins left="0.7" right="0.7" top="0.75" bottom="0.75" header="0.3" footer="0.3"/>
  <pageSetup paperSize="3" scale="7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M52"/>
  <sheetViews>
    <sheetView view="pageBreakPreview" topLeftCell="A15" zoomScaleNormal="100" zoomScaleSheetLayoutView="100" workbookViewId="0">
      <selection activeCell="M40" sqref="M40"/>
    </sheetView>
  </sheetViews>
  <sheetFormatPr defaultRowHeight="14.25"/>
  <cols>
    <col min="1" max="1" width="12" customWidth="1"/>
    <col min="2" max="2" width="38" customWidth="1"/>
    <col min="3" max="3" width="10" customWidth="1"/>
    <col min="4" max="4" width="9" customWidth="1"/>
    <col min="5" max="5" width="13" customWidth="1"/>
    <col min="6" max="6" width="14" customWidth="1"/>
    <col min="7" max="7" width="10" customWidth="1"/>
    <col min="8" max="8" width="14" customWidth="1"/>
    <col min="9" max="9" width="10" customWidth="1"/>
    <col min="10" max="10" width="14" customWidth="1"/>
    <col min="11" max="11" width="10" customWidth="1"/>
    <col min="12" max="12" width="14" customWidth="1"/>
    <col min="13" max="13" width="30" customWidth="1"/>
  </cols>
  <sheetData>
    <row r="1" spans="1:13" ht="18.600000000000001" customHeight="1">
      <c r="A1" s="38" t="s">
        <v>352</v>
      </c>
      <c r="B1" s="38"/>
      <c r="C1" s="38"/>
      <c r="D1" s="38"/>
      <c r="E1" s="38"/>
      <c r="F1" s="38"/>
      <c r="G1" s="38"/>
      <c r="H1" s="38"/>
      <c r="I1" s="38"/>
      <c r="J1" s="38"/>
      <c r="K1" s="38"/>
      <c r="L1" s="38"/>
      <c r="M1" s="38"/>
    </row>
    <row r="2" spans="1:13" ht="14.65" customHeight="1">
      <c r="A2" s="39" t="s">
        <v>655</v>
      </c>
      <c r="B2" s="39"/>
      <c r="C2" s="39"/>
      <c r="D2" s="39"/>
      <c r="E2" s="39"/>
      <c r="F2" s="39"/>
      <c r="G2" s="39"/>
      <c r="H2" s="39"/>
      <c r="I2" s="39"/>
      <c r="J2" s="39"/>
      <c r="K2" s="39"/>
      <c r="L2" s="39"/>
      <c r="M2" s="39"/>
    </row>
    <row r="3" spans="1:13">
      <c r="A3" s="1"/>
      <c r="B3" s="1"/>
      <c r="C3" s="1"/>
      <c r="D3" s="1"/>
      <c r="E3" s="1"/>
      <c r="F3" s="1"/>
      <c r="G3" s="1"/>
      <c r="H3" s="1"/>
      <c r="I3" s="1"/>
      <c r="J3" s="1"/>
      <c r="K3" s="1"/>
      <c r="L3" s="1"/>
      <c r="M3" s="1"/>
    </row>
    <row r="4" spans="1:13" ht="18.600000000000001" customHeight="1">
      <c r="A4" s="11" t="s">
        <v>55</v>
      </c>
      <c r="B4" s="11" t="s">
        <v>56</v>
      </c>
      <c r="C4" s="11" t="s">
        <v>57</v>
      </c>
      <c r="D4" s="11" t="s">
        <v>58</v>
      </c>
      <c r="E4" s="11" t="s">
        <v>59</v>
      </c>
      <c r="F4" s="11" t="s">
        <v>353</v>
      </c>
      <c r="G4" s="11" t="s">
        <v>354</v>
      </c>
      <c r="H4" s="11" t="s">
        <v>355</v>
      </c>
      <c r="I4" s="11" t="s">
        <v>356</v>
      </c>
      <c r="J4" s="11" t="s">
        <v>357</v>
      </c>
      <c r="K4" s="11" t="s">
        <v>358</v>
      </c>
      <c r="L4" s="11" t="s">
        <v>359</v>
      </c>
      <c r="M4" s="11" t="s">
        <v>62</v>
      </c>
    </row>
    <row r="5" spans="1:13">
      <c r="A5" s="1"/>
      <c r="B5" s="1"/>
      <c r="C5" s="1"/>
      <c r="D5" s="1"/>
      <c r="E5" s="1"/>
      <c r="F5" s="1"/>
      <c r="G5" s="1"/>
      <c r="H5" s="1"/>
      <c r="I5" s="1"/>
      <c r="J5" s="1"/>
      <c r="K5" s="1"/>
      <c r="L5" s="1"/>
      <c r="M5" s="1"/>
    </row>
    <row r="6" spans="1:13">
      <c r="A6" s="3" t="s">
        <v>360</v>
      </c>
      <c r="B6" s="3" t="s">
        <v>361</v>
      </c>
      <c r="C6" s="3">
        <v>240</v>
      </c>
      <c r="D6" s="3" t="s">
        <v>411</v>
      </c>
      <c r="E6" s="3">
        <v>205</v>
      </c>
      <c r="F6" s="12">
        <f t="shared" ref="F6:F36" si="0">IF(OR(C6="",E6=""),0,C6*E6)</f>
        <v>49200</v>
      </c>
      <c r="G6" s="18">
        <v>0.25</v>
      </c>
      <c r="H6" s="12">
        <f t="shared" ref="H6:H36" si="1">F6*G6</f>
        <v>12300</v>
      </c>
      <c r="I6" s="18">
        <v>0.4</v>
      </c>
      <c r="J6" s="12">
        <f t="shared" ref="J6:J36" si="2">F6*I6</f>
        <v>19680</v>
      </c>
      <c r="K6" s="18">
        <v>0.35</v>
      </c>
      <c r="L6" s="12">
        <f t="shared" ref="L6:L36" si="3">F6*K6</f>
        <v>17220</v>
      </c>
      <c r="M6" s="3"/>
    </row>
    <row r="7" spans="1:13">
      <c r="A7" s="3" t="s">
        <v>363</v>
      </c>
      <c r="B7" s="3" t="s">
        <v>364</v>
      </c>
      <c r="C7" s="3">
        <v>960</v>
      </c>
      <c r="D7" s="3" t="s">
        <v>411</v>
      </c>
      <c r="E7" s="3">
        <v>120</v>
      </c>
      <c r="F7" s="12">
        <f t="shared" si="0"/>
        <v>115200</v>
      </c>
      <c r="G7" s="18">
        <v>0.25</v>
      </c>
      <c r="H7" s="12">
        <f t="shared" si="1"/>
        <v>28800</v>
      </c>
      <c r="I7" s="18">
        <v>0.4</v>
      </c>
      <c r="J7" s="12">
        <f t="shared" si="2"/>
        <v>46080</v>
      </c>
      <c r="K7" s="18">
        <v>0.35</v>
      </c>
      <c r="L7" s="12">
        <f t="shared" si="3"/>
        <v>40320</v>
      </c>
      <c r="M7" s="14"/>
    </row>
    <row r="8" spans="1:13">
      <c r="A8" s="3" t="s">
        <v>365</v>
      </c>
      <c r="B8" s="3" t="s">
        <v>366</v>
      </c>
      <c r="C8" s="3">
        <v>2560</v>
      </c>
      <c r="D8" s="3" t="s">
        <v>411</v>
      </c>
      <c r="E8" s="3">
        <v>155</v>
      </c>
      <c r="F8" s="12">
        <f t="shared" si="0"/>
        <v>396800</v>
      </c>
      <c r="G8" s="18">
        <v>0.25</v>
      </c>
      <c r="H8" s="12">
        <f t="shared" si="1"/>
        <v>99200</v>
      </c>
      <c r="I8" s="18">
        <v>0.4</v>
      </c>
      <c r="J8" s="12">
        <f t="shared" si="2"/>
        <v>158720</v>
      </c>
      <c r="K8" s="18">
        <v>0.35</v>
      </c>
      <c r="L8" s="12">
        <f t="shared" si="3"/>
        <v>138880</v>
      </c>
      <c r="M8" s="3"/>
    </row>
    <row r="9" spans="1:13">
      <c r="A9" s="3" t="s">
        <v>367</v>
      </c>
      <c r="B9" s="3" t="s">
        <v>368</v>
      </c>
      <c r="C9" s="3">
        <v>160</v>
      </c>
      <c r="D9" s="3" t="s">
        <v>411</v>
      </c>
      <c r="E9" s="3">
        <v>105</v>
      </c>
      <c r="F9" s="12">
        <f t="shared" si="0"/>
        <v>16800</v>
      </c>
      <c r="G9" s="18">
        <v>0.25</v>
      </c>
      <c r="H9" s="12">
        <f t="shared" si="1"/>
        <v>4200</v>
      </c>
      <c r="I9" s="18">
        <v>0.4</v>
      </c>
      <c r="J9" s="12">
        <f t="shared" si="2"/>
        <v>6720</v>
      </c>
      <c r="K9" s="18">
        <v>0.35</v>
      </c>
      <c r="L9" s="12">
        <f t="shared" si="3"/>
        <v>5880</v>
      </c>
      <c r="M9" s="3"/>
    </row>
    <row r="10" spans="1:13">
      <c r="A10" s="3" t="s">
        <v>369</v>
      </c>
      <c r="B10" s="3" t="s">
        <v>370</v>
      </c>
      <c r="C10" s="3">
        <v>780</v>
      </c>
      <c r="D10" s="3" t="s">
        <v>411</v>
      </c>
      <c r="E10" s="3">
        <v>90</v>
      </c>
      <c r="F10" s="12">
        <f t="shared" si="0"/>
        <v>70200</v>
      </c>
      <c r="G10" s="18">
        <v>1</v>
      </c>
      <c r="H10" s="12">
        <f t="shared" si="1"/>
        <v>70200</v>
      </c>
      <c r="I10" s="18">
        <v>0</v>
      </c>
      <c r="J10" s="12">
        <f t="shared" si="2"/>
        <v>0</v>
      </c>
      <c r="K10" s="18">
        <v>0</v>
      </c>
      <c r="L10" s="12">
        <f t="shared" si="3"/>
        <v>0</v>
      </c>
      <c r="M10" s="3"/>
    </row>
    <row r="11" spans="1:13">
      <c r="A11" s="3" t="s">
        <v>371</v>
      </c>
      <c r="B11" s="3" t="s">
        <v>372</v>
      </c>
      <c r="C11" s="3">
        <v>84</v>
      </c>
      <c r="D11" s="3" t="s">
        <v>411</v>
      </c>
      <c r="E11" s="3">
        <v>175</v>
      </c>
      <c r="F11" s="12">
        <f t="shared" si="0"/>
        <v>14700</v>
      </c>
      <c r="G11" s="18">
        <v>0.25</v>
      </c>
      <c r="H11" s="12">
        <f t="shared" si="1"/>
        <v>3675</v>
      </c>
      <c r="I11" s="18">
        <v>0.4</v>
      </c>
      <c r="J11" s="12">
        <f t="shared" si="2"/>
        <v>5880</v>
      </c>
      <c r="K11" s="18">
        <v>0.35</v>
      </c>
      <c r="L11" s="12">
        <f t="shared" si="3"/>
        <v>5145</v>
      </c>
      <c r="M11" s="3"/>
    </row>
    <row r="12" spans="1:13">
      <c r="A12" s="3" t="s">
        <v>373</v>
      </c>
      <c r="B12" s="3" t="s">
        <v>374</v>
      </c>
      <c r="C12" s="3"/>
      <c r="D12" s="3" t="s">
        <v>411</v>
      </c>
      <c r="E12" s="3"/>
      <c r="F12" s="12">
        <f t="shared" si="0"/>
        <v>0</v>
      </c>
      <c r="G12" s="18"/>
      <c r="H12" s="12">
        <f t="shared" si="1"/>
        <v>0</v>
      </c>
      <c r="I12" s="18"/>
      <c r="J12" s="12">
        <f t="shared" si="2"/>
        <v>0</v>
      </c>
      <c r="K12" s="18"/>
      <c r="L12" s="12">
        <f t="shared" si="3"/>
        <v>0</v>
      </c>
      <c r="M12" s="3"/>
    </row>
    <row r="13" spans="1:13">
      <c r="A13" s="3" t="s">
        <v>375</v>
      </c>
      <c r="B13" s="3" t="s">
        <v>376</v>
      </c>
      <c r="C13" s="3">
        <v>84</v>
      </c>
      <c r="D13" s="3" t="s">
        <v>414</v>
      </c>
      <c r="E13" s="3">
        <v>450</v>
      </c>
      <c r="F13" s="12">
        <f t="shared" si="0"/>
        <v>37800</v>
      </c>
      <c r="G13" s="18">
        <v>0.25</v>
      </c>
      <c r="H13" s="12">
        <f t="shared" si="1"/>
        <v>9450</v>
      </c>
      <c r="I13" s="18">
        <v>0.4</v>
      </c>
      <c r="J13" s="12">
        <f t="shared" si="2"/>
        <v>15120</v>
      </c>
      <c r="K13" s="18">
        <v>0.35</v>
      </c>
      <c r="L13" s="12">
        <f t="shared" si="3"/>
        <v>13230</v>
      </c>
      <c r="M13" s="3"/>
    </row>
    <row r="14" spans="1:13">
      <c r="A14" s="3" t="s">
        <v>377</v>
      </c>
      <c r="B14" s="3" t="s">
        <v>378</v>
      </c>
      <c r="C14" s="3">
        <v>1</v>
      </c>
      <c r="D14" s="3" t="s">
        <v>71</v>
      </c>
      <c r="E14" s="3"/>
      <c r="F14" s="12">
        <f t="shared" si="0"/>
        <v>0</v>
      </c>
      <c r="G14" s="18"/>
      <c r="H14" s="12">
        <f t="shared" si="1"/>
        <v>0</v>
      </c>
      <c r="I14" s="18"/>
      <c r="J14" s="12">
        <f t="shared" si="2"/>
        <v>0</v>
      </c>
      <c r="K14" s="18"/>
      <c r="L14" s="12">
        <f t="shared" si="3"/>
        <v>0</v>
      </c>
      <c r="M14" s="3"/>
    </row>
    <row r="15" spans="1:13">
      <c r="A15" s="3" t="s">
        <v>379</v>
      </c>
      <c r="B15" s="3" t="s">
        <v>380</v>
      </c>
      <c r="C15" s="3"/>
      <c r="D15" s="3" t="s">
        <v>362</v>
      </c>
      <c r="E15" s="3"/>
      <c r="F15" s="12">
        <f t="shared" si="0"/>
        <v>0</v>
      </c>
      <c r="G15" s="18"/>
      <c r="H15" s="12">
        <f t="shared" si="1"/>
        <v>0</v>
      </c>
      <c r="I15" s="18"/>
      <c r="J15" s="12">
        <f t="shared" si="2"/>
        <v>0</v>
      </c>
      <c r="K15" s="18"/>
      <c r="L15" s="12">
        <f t="shared" si="3"/>
        <v>0</v>
      </c>
      <c r="M15" s="3"/>
    </row>
    <row r="16" spans="1:13">
      <c r="A16" s="3" t="s">
        <v>381</v>
      </c>
      <c r="B16" s="3" t="s">
        <v>382</v>
      </c>
      <c r="C16" s="3"/>
      <c r="D16" s="3" t="s">
        <v>362</v>
      </c>
      <c r="E16" s="3"/>
      <c r="F16" s="12">
        <f t="shared" si="0"/>
        <v>0</v>
      </c>
      <c r="G16" s="18"/>
      <c r="H16" s="12">
        <f t="shared" si="1"/>
        <v>0</v>
      </c>
      <c r="I16" s="18"/>
      <c r="J16" s="12">
        <f t="shared" si="2"/>
        <v>0</v>
      </c>
      <c r="K16" s="18"/>
      <c r="L16" s="12">
        <f t="shared" si="3"/>
        <v>0</v>
      </c>
      <c r="M16" s="3"/>
    </row>
    <row r="17" spans="1:13">
      <c r="A17" s="3" t="s">
        <v>383</v>
      </c>
      <c r="B17" s="3" t="s">
        <v>384</v>
      </c>
      <c r="C17" s="3"/>
      <c r="D17" s="3" t="s">
        <v>362</v>
      </c>
      <c r="E17" s="3"/>
      <c r="F17" s="12">
        <f t="shared" si="0"/>
        <v>0</v>
      </c>
      <c r="G17" s="18"/>
      <c r="H17" s="12">
        <f t="shared" si="1"/>
        <v>0</v>
      </c>
      <c r="I17" s="18"/>
      <c r="J17" s="12">
        <f t="shared" si="2"/>
        <v>0</v>
      </c>
      <c r="K17" s="18"/>
      <c r="L17" s="12">
        <f t="shared" si="3"/>
        <v>0</v>
      </c>
      <c r="M17" s="3"/>
    </row>
    <row r="18" spans="1:13">
      <c r="A18" s="3" t="s">
        <v>385</v>
      </c>
      <c r="B18" s="3" t="s">
        <v>386</v>
      </c>
      <c r="C18" s="3"/>
      <c r="D18" s="3" t="s">
        <v>362</v>
      </c>
      <c r="E18" s="3"/>
      <c r="F18" s="12">
        <f t="shared" si="0"/>
        <v>0</v>
      </c>
      <c r="G18" s="18"/>
      <c r="H18" s="12">
        <f t="shared" si="1"/>
        <v>0</v>
      </c>
      <c r="I18" s="18"/>
      <c r="J18" s="12">
        <f t="shared" si="2"/>
        <v>0</v>
      </c>
      <c r="K18" s="18"/>
      <c r="L18" s="12">
        <f t="shared" si="3"/>
        <v>0</v>
      </c>
      <c r="M18" s="3"/>
    </row>
    <row r="19" spans="1:13">
      <c r="A19" s="3" t="s">
        <v>387</v>
      </c>
      <c r="B19" s="3" t="s">
        <v>388</v>
      </c>
      <c r="C19" s="3">
        <v>1</v>
      </c>
      <c r="D19" s="3" t="s">
        <v>71</v>
      </c>
      <c r="E19" s="3"/>
      <c r="F19" s="12">
        <f t="shared" si="0"/>
        <v>0</v>
      </c>
      <c r="G19" s="18"/>
      <c r="H19" s="12">
        <f t="shared" si="1"/>
        <v>0</v>
      </c>
      <c r="I19" s="18"/>
      <c r="J19" s="12">
        <f t="shared" si="2"/>
        <v>0</v>
      </c>
      <c r="K19" s="18"/>
      <c r="L19" s="12">
        <f t="shared" si="3"/>
        <v>0</v>
      </c>
      <c r="M19" s="3"/>
    </row>
    <row r="20" spans="1:13">
      <c r="A20" s="3" t="s">
        <v>389</v>
      </c>
      <c r="B20" s="3" t="s">
        <v>390</v>
      </c>
      <c r="C20" s="3">
        <v>1</v>
      </c>
      <c r="D20" s="3" t="s">
        <v>71</v>
      </c>
      <c r="E20" s="3"/>
      <c r="F20" s="12">
        <f t="shared" si="0"/>
        <v>0</v>
      </c>
      <c r="G20" s="18"/>
      <c r="H20" s="12">
        <f t="shared" si="1"/>
        <v>0</v>
      </c>
      <c r="I20" s="18"/>
      <c r="J20" s="12">
        <f t="shared" si="2"/>
        <v>0</v>
      </c>
      <c r="K20" s="18"/>
      <c r="L20" s="12">
        <f t="shared" si="3"/>
        <v>0</v>
      </c>
      <c r="M20" s="3"/>
    </row>
    <row r="21" spans="1:13">
      <c r="A21" s="3" t="s">
        <v>391</v>
      </c>
      <c r="B21" s="3" t="s">
        <v>392</v>
      </c>
      <c r="C21" s="3"/>
      <c r="D21" s="3" t="s">
        <v>362</v>
      </c>
      <c r="E21" s="3"/>
      <c r="F21" s="12">
        <f t="shared" si="0"/>
        <v>0</v>
      </c>
      <c r="G21" s="18"/>
      <c r="H21" s="12">
        <f t="shared" si="1"/>
        <v>0</v>
      </c>
      <c r="I21" s="18"/>
      <c r="J21" s="12">
        <f t="shared" si="2"/>
        <v>0</v>
      </c>
      <c r="K21" s="18"/>
      <c r="L21" s="12">
        <f t="shared" si="3"/>
        <v>0</v>
      </c>
      <c r="M21" s="3"/>
    </row>
    <row r="22" spans="1:13">
      <c r="A22" s="3" t="s">
        <v>393</v>
      </c>
      <c r="B22" s="3" t="s">
        <v>394</v>
      </c>
      <c r="C22" s="3">
        <v>1</v>
      </c>
      <c r="D22" s="3" t="s">
        <v>71</v>
      </c>
      <c r="E22" s="3"/>
      <c r="F22" s="12">
        <f t="shared" si="0"/>
        <v>0</v>
      </c>
      <c r="G22" s="18"/>
      <c r="H22" s="12">
        <f t="shared" si="1"/>
        <v>0</v>
      </c>
      <c r="I22" s="18"/>
      <c r="J22" s="12">
        <f t="shared" si="2"/>
        <v>0</v>
      </c>
      <c r="K22" s="18"/>
      <c r="L22" s="12">
        <f t="shared" si="3"/>
        <v>0</v>
      </c>
      <c r="M22" s="3"/>
    </row>
    <row r="23" spans="1:13">
      <c r="A23" s="3" t="s">
        <v>395</v>
      </c>
      <c r="B23" s="3" t="s">
        <v>396</v>
      </c>
      <c r="C23" s="3">
        <v>1</v>
      </c>
      <c r="D23" s="3" t="s">
        <v>71</v>
      </c>
      <c r="E23" s="3"/>
      <c r="F23" s="12">
        <f t="shared" si="0"/>
        <v>0</v>
      </c>
      <c r="G23" s="18"/>
      <c r="H23" s="12">
        <f t="shared" si="1"/>
        <v>0</v>
      </c>
      <c r="I23" s="18"/>
      <c r="J23" s="12">
        <f t="shared" si="2"/>
        <v>0</v>
      </c>
      <c r="K23" s="18"/>
      <c r="L23" s="12">
        <f t="shared" si="3"/>
        <v>0</v>
      </c>
      <c r="M23" s="3"/>
    </row>
    <row r="24" spans="1:13">
      <c r="A24" s="3" t="s">
        <v>397</v>
      </c>
      <c r="B24" s="3" t="s">
        <v>398</v>
      </c>
      <c r="C24" s="3">
        <v>1</v>
      </c>
      <c r="D24" s="3" t="s">
        <v>71</v>
      </c>
      <c r="E24" s="3"/>
      <c r="F24" s="12">
        <f t="shared" si="0"/>
        <v>0</v>
      </c>
      <c r="G24" s="18"/>
      <c r="H24" s="12">
        <f t="shared" si="1"/>
        <v>0</v>
      </c>
      <c r="I24" s="18"/>
      <c r="J24" s="12">
        <f t="shared" si="2"/>
        <v>0</v>
      </c>
      <c r="K24" s="18"/>
      <c r="L24" s="12">
        <f t="shared" si="3"/>
        <v>0</v>
      </c>
      <c r="M24" s="3"/>
    </row>
    <row r="25" spans="1:13" ht="28.5">
      <c r="A25" s="3" t="s">
        <v>399</v>
      </c>
      <c r="B25" s="3" t="s">
        <v>400</v>
      </c>
      <c r="C25" s="3">
        <v>1</v>
      </c>
      <c r="D25" s="3" t="s">
        <v>71</v>
      </c>
      <c r="E25" s="3"/>
      <c r="F25" s="12">
        <f t="shared" si="0"/>
        <v>0</v>
      </c>
      <c r="G25" s="18"/>
      <c r="H25" s="12">
        <f t="shared" si="1"/>
        <v>0</v>
      </c>
      <c r="I25" s="18"/>
      <c r="J25" s="12">
        <f t="shared" si="2"/>
        <v>0</v>
      </c>
      <c r="K25" s="18"/>
      <c r="L25" s="12">
        <f t="shared" si="3"/>
        <v>0</v>
      </c>
      <c r="M25" s="3"/>
    </row>
    <row r="26" spans="1:13">
      <c r="A26" s="3" t="s">
        <v>401</v>
      </c>
      <c r="B26" s="3" t="s">
        <v>402</v>
      </c>
      <c r="C26" s="3">
        <v>1</v>
      </c>
      <c r="D26" s="3" t="s">
        <v>71</v>
      </c>
      <c r="E26" s="3"/>
      <c r="F26" s="12">
        <f t="shared" si="0"/>
        <v>0</v>
      </c>
      <c r="G26" s="18"/>
      <c r="H26" s="12">
        <f t="shared" si="1"/>
        <v>0</v>
      </c>
      <c r="I26" s="18"/>
      <c r="J26" s="12">
        <f t="shared" si="2"/>
        <v>0</v>
      </c>
      <c r="K26" s="18"/>
      <c r="L26" s="12">
        <f t="shared" si="3"/>
        <v>0</v>
      </c>
      <c r="M26" s="3"/>
    </row>
    <row r="27" spans="1:13">
      <c r="A27" s="3" t="s">
        <v>403</v>
      </c>
      <c r="B27" s="3" t="s">
        <v>404</v>
      </c>
      <c r="C27" s="3">
        <v>1</v>
      </c>
      <c r="D27" s="3" t="s">
        <v>71</v>
      </c>
      <c r="E27" s="3"/>
      <c r="F27" s="12">
        <f t="shared" si="0"/>
        <v>0</v>
      </c>
      <c r="G27" s="18"/>
      <c r="H27" s="12">
        <f t="shared" si="1"/>
        <v>0</v>
      </c>
      <c r="I27" s="18"/>
      <c r="J27" s="12">
        <f t="shared" si="2"/>
        <v>0</v>
      </c>
      <c r="K27" s="18"/>
      <c r="L27" s="12">
        <f t="shared" si="3"/>
        <v>0</v>
      </c>
      <c r="M27" s="3"/>
    </row>
    <row r="28" spans="1:13">
      <c r="A28" s="3" t="s">
        <v>405</v>
      </c>
      <c r="B28" s="3" t="s">
        <v>406</v>
      </c>
      <c r="C28" s="3"/>
      <c r="D28" s="3" t="s">
        <v>362</v>
      </c>
      <c r="E28" s="3"/>
      <c r="F28" s="12">
        <f t="shared" si="0"/>
        <v>0</v>
      </c>
      <c r="G28" s="18"/>
      <c r="H28" s="12">
        <f t="shared" si="1"/>
        <v>0</v>
      </c>
      <c r="I28" s="18"/>
      <c r="J28" s="12">
        <f t="shared" si="2"/>
        <v>0</v>
      </c>
      <c r="K28" s="18"/>
      <c r="L28" s="12">
        <f t="shared" si="3"/>
        <v>0</v>
      </c>
      <c r="M28" s="3"/>
    </row>
    <row r="29" spans="1:13">
      <c r="A29" s="3" t="s">
        <v>407</v>
      </c>
      <c r="B29" s="3" t="s">
        <v>408</v>
      </c>
      <c r="C29" s="3">
        <v>1</v>
      </c>
      <c r="D29" s="3" t="s">
        <v>71</v>
      </c>
      <c r="E29" s="3"/>
      <c r="F29" s="12">
        <f t="shared" si="0"/>
        <v>0</v>
      </c>
      <c r="G29" s="18"/>
      <c r="H29" s="12">
        <f t="shared" si="1"/>
        <v>0</v>
      </c>
      <c r="I29" s="18"/>
      <c r="J29" s="12">
        <f t="shared" si="2"/>
        <v>0</v>
      </c>
      <c r="K29" s="18"/>
      <c r="L29" s="12">
        <f t="shared" si="3"/>
        <v>0</v>
      </c>
      <c r="M29" s="3"/>
    </row>
    <row r="30" spans="1:13">
      <c r="A30" s="3" t="s">
        <v>409</v>
      </c>
      <c r="B30" s="3" t="s">
        <v>410</v>
      </c>
      <c r="C30" s="3"/>
      <c r="D30" s="3" t="s">
        <v>411</v>
      </c>
      <c r="E30" s="3"/>
      <c r="F30" s="12">
        <f t="shared" si="0"/>
        <v>0</v>
      </c>
      <c r="G30" s="18"/>
      <c r="H30" s="12">
        <f t="shared" si="1"/>
        <v>0</v>
      </c>
      <c r="I30" s="18"/>
      <c r="J30" s="12">
        <f t="shared" si="2"/>
        <v>0</v>
      </c>
      <c r="K30" s="18"/>
      <c r="L30" s="12">
        <f t="shared" si="3"/>
        <v>0</v>
      </c>
      <c r="M30" s="3"/>
    </row>
    <row r="31" spans="1:13">
      <c r="A31" s="3" t="s">
        <v>412</v>
      </c>
      <c r="B31" s="3" t="s">
        <v>413</v>
      </c>
      <c r="C31" s="3"/>
      <c r="D31" s="3" t="s">
        <v>414</v>
      </c>
      <c r="E31" s="3"/>
      <c r="F31" s="12">
        <f t="shared" si="0"/>
        <v>0</v>
      </c>
      <c r="G31" s="18"/>
      <c r="H31" s="12">
        <f t="shared" si="1"/>
        <v>0</v>
      </c>
      <c r="I31" s="18"/>
      <c r="J31" s="12">
        <f t="shared" si="2"/>
        <v>0</v>
      </c>
      <c r="K31" s="18"/>
      <c r="L31" s="12">
        <f t="shared" si="3"/>
        <v>0</v>
      </c>
      <c r="M31" s="3"/>
    </row>
    <row r="32" spans="1:13">
      <c r="A32" s="3" t="s">
        <v>415</v>
      </c>
      <c r="B32" s="3" t="s">
        <v>416</v>
      </c>
      <c r="C32" s="3"/>
      <c r="D32" s="3" t="s">
        <v>362</v>
      </c>
      <c r="E32" s="3"/>
      <c r="F32" s="12">
        <f t="shared" si="0"/>
        <v>0</v>
      </c>
      <c r="G32" s="18"/>
      <c r="H32" s="12">
        <f t="shared" si="1"/>
        <v>0</v>
      </c>
      <c r="I32" s="18"/>
      <c r="J32" s="12">
        <f t="shared" si="2"/>
        <v>0</v>
      </c>
      <c r="K32" s="18"/>
      <c r="L32" s="12">
        <f t="shared" si="3"/>
        <v>0</v>
      </c>
      <c r="M32" s="3"/>
    </row>
    <row r="33" spans="1:13">
      <c r="A33" s="3" t="s">
        <v>417</v>
      </c>
      <c r="B33" s="3" t="s">
        <v>418</v>
      </c>
      <c r="C33" s="3">
        <v>1</v>
      </c>
      <c r="D33" s="3" t="s">
        <v>71</v>
      </c>
      <c r="E33" s="3"/>
      <c r="F33" s="12">
        <f t="shared" si="0"/>
        <v>0</v>
      </c>
      <c r="G33" s="18"/>
      <c r="H33" s="12">
        <f t="shared" si="1"/>
        <v>0</v>
      </c>
      <c r="I33" s="18"/>
      <c r="J33" s="12">
        <f t="shared" si="2"/>
        <v>0</v>
      </c>
      <c r="K33" s="18"/>
      <c r="L33" s="12">
        <f t="shared" si="3"/>
        <v>0</v>
      </c>
      <c r="M33" s="3"/>
    </row>
    <row r="34" spans="1:13">
      <c r="A34" s="3" t="s">
        <v>419</v>
      </c>
      <c r="B34" s="3" t="s">
        <v>420</v>
      </c>
      <c r="C34" s="3">
        <v>1</v>
      </c>
      <c r="D34" s="3" t="s">
        <v>71</v>
      </c>
      <c r="E34" s="3"/>
      <c r="F34" s="12">
        <f t="shared" si="0"/>
        <v>0</v>
      </c>
      <c r="G34" s="18"/>
      <c r="H34" s="12">
        <f t="shared" si="1"/>
        <v>0</v>
      </c>
      <c r="I34" s="18"/>
      <c r="J34" s="12">
        <f t="shared" si="2"/>
        <v>0</v>
      </c>
      <c r="K34" s="18"/>
      <c r="L34" s="12">
        <f t="shared" si="3"/>
        <v>0</v>
      </c>
      <c r="M34" s="3"/>
    </row>
    <row r="35" spans="1:13">
      <c r="A35" s="3" t="s">
        <v>421</v>
      </c>
      <c r="B35" s="3" t="s">
        <v>422</v>
      </c>
      <c r="C35" s="3">
        <v>1</v>
      </c>
      <c r="D35" s="3" t="s">
        <v>71</v>
      </c>
      <c r="E35" s="3"/>
      <c r="F35" s="12">
        <f t="shared" si="0"/>
        <v>0</v>
      </c>
      <c r="G35" s="18"/>
      <c r="H35" s="12">
        <f t="shared" si="1"/>
        <v>0</v>
      </c>
      <c r="I35" s="18"/>
      <c r="J35" s="12">
        <f t="shared" si="2"/>
        <v>0</v>
      </c>
      <c r="K35" s="18"/>
      <c r="L35" s="12">
        <f t="shared" si="3"/>
        <v>0</v>
      </c>
      <c r="M35" s="3"/>
    </row>
    <row r="36" spans="1:13">
      <c r="A36" s="3" t="s">
        <v>423</v>
      </c>
      <c r="B36" s="3" t="s">
        <v>424</v>
      </c>
      <c r="C36" s="3">
        <v>1</v>
      </c>
      <c r="D36" s="3" t="s">
        <v>71</v>
      </c>
      <c r="E36" s="3"/>
      <c r="F36" s="12">
        <f t="shared" si="0"/>
        <v>0</v>
      </c>
      <c r="G36" s="18"/>
      <c r="H36" s="12">
        <f t="shared" si="1"/>
        <v>0</v>
      </c>
      <c r="I36" s="18"/>
      <c r="J36" s="12">
        <f t="shared" si="2"/>
        <v>0</v>
      </c>
      <c r="K36" s="18"/>
      <c r="L36" s="12">
        <f t="shared" si="3"/>
        <v>0</v>
      </c>
      <c r="M36" s="3"/>
    </row>
    <row r="37" spans="1:13">
      <c r="A37" s="3" t="s">
        <v>425</v>
      </c>
      <c r="B37" s="3" t="s">
        <v>426</v>
      </c>
      <c r="C37" s="3">
        <v>1</v>
      </c>
      <c r="D37" s="3" t="s">
        <v>71</v>
      </c>
      <c r="E37" s="3"/>
      <c r="F37" s="12"/>
      <c r="G37" s="18"/>
      <c r="H37" s="12"/>
      <c r="I37" s="18"/>
      <c r="J37" s="12"/>
      <c r="K37" s="18"/>
      <c r="L37" s="12"/>
      <c r="M37" s="3"/>
    </row>
    <row r="38" spans="1:13">
      <c r="A38" s="3"/>
      <c r="B38" s="3"/>
      <c r="C38" s="3"/>
      <c r="D38" s="3"/>
      <c r="E38" s="3"/>
      <c r="F38" s="12"/>
      <c r="G38" s="18"/>
      <c r="H38" s="12"/>
      <c r="I38" s="18"/>
      <c r="J38" s="12"/>
      <c r="K38" s="18"/>
      <c r="L38" s="12"/>
      <c r="M38" s="3"/>
    </row>
    <row r="39" spans="1:13">
      <c r="A39" s="3"/>
      <c r="B39" s="3" t="s">
        <v>653</v>
      </c>
      <c r="C39" s="3"/>
      <c r="D39" s="3" t="s">
        <v>71</v>
      </c>
      <c r="E39" s="36"/>
      <c r="F39" s="12"/>
      <c r="G39" s="18"/>
      <c r="H39" s="12"/>
      <c r="I39" s="18"/>
      <c r="J39" s="12"/>
      <c r="K39" s="18"/>
      <c r="L39" s="12"/>
      <c r="M39" s="14"/>
    </row>
    <row r="40" spans="1:13">
      <c r="A40" s="3"/>
      <c r="B40" s="3" t="s">
        <v>654</v>
      </c>
      <c r="C40" s="3">
        <v>1</v>
      </c>
      <c r="D40" s="3" t="s">
        <v>71</v>
      </c>
      <c r="E40" s="36">
        <v>101028</v>
      </c>
      <c r="F40" s="12">
        <f>IF(OR(C40="",E40=""),0,C40*E40)</f>
        <v>101028</v>
      </c>
      <c r="G40" s="18">
        <v>0.57999999999999996</v>
      </c>
      <c r="H40" s="12">
        <f>G40*E40</f>
        <v>58596.24</v>
      </c>
      <c r="I40" s="18">
        <v>0.25</v>
      </c>
      <c r="J40" s="12">
        <f t="shared" ref="J40" si="4">F40*I40</f>
        <v>25257</v>
      </c>
      <c r="K40" s="18">
        <v>0.17</v>
      </c>
      <c r="L40" s="12">
        <f t="shared" ref="L40" si="5">F40*K40</f>
        <v>17174.760000000002</v>
      </c>
      <c r="M40" s="14"/>
    </row>
    <row r="41" spans="1:13">
      <c r="A41" s="3"/>
      <c r="B41" s="3"/>
      <c r="C41" s="3"/>
      <c r="D41" s="3"/>
      <c r="E41" s="3"/>
      <c r="F41" s="12"/>
      <c r="G41" s="18"/>
      <c r="H41" s="12"/>
      <c r="I41" s="18"/>
      <c r="J41" s="12"/>
      <c r="K41" s="18"/>
      <c r="L41" s="12"/>
      <c r="M41" s="3"/>
    </row>
    <row r="42" spans="1:13">
      <c r="A42" s="3"/>
      <c r="B42" s="3"/>
      <c r="C42" s="3"/>
      <c r="D42" s="3"/>
      <c r="E42" s="3"/>
      <c r="F42" s="12"/>
      <c r="G42" s="18"/>
      <c r="H42" s="12"/>
      <c r="I42" s="18"/>
      <c r="J42" s="12"/>
      <c r="K42" s="18"/>
      <c r="L42" s="12"/>
      <c r="M42" s="3"/>
    </row>
    <row r="43" spans="1:13">
      <c r="A43" s="3"/>
      <c r="B43" s="3"/>
      <c r="C43" s="3"/>
      <c r="D43" s="3"/>
      <c r="E43" s="3"/>
      <c r="F43" s="12"/>
      <c r="G43" s="18"/>
      <c r="H43" s="12"/>
      <c r="I43" s="18"/>
      <c r="J43" s="12"/>
      <c r="K43" s="18"/>
      <c r="L43" s="12"/>
      <c r="M43" s="3"/>
    </row>
    <row r="44" spans="1:13">
      <c r="A44" s="3"/>
      <c r="B44" s="3"/>
      <c r="C44" s="3"/>
      <c r="D44" s="3"/>
      <c r="E44" s="3"/>
      <c r="F44" s="12"/>
      <c r="G44" s="18"/>
      <c r="H44" s="12"/>
      <c r="I44" s="18"/>
      <c r="J44" s="12"/>
      <c r="K44" s="18"/>
      <c r="L44" s="12"/>
      <c r="M44" s="3"/>
    </row>
    <row r="45" spans="1:13">
      <c r="A45" s="3"/>
      <c r="B45" s="3"/>
      <c r="C45" s="3"/>
      <c r="D45" s="3"/>
      <c r="E45" s="3"/>
      <c r="F45" s="12"/>
      <c r="G45" s="18"/>
      <c r="H45" s="12"/>
      <c r="I45" s="18"/>
      <c r="J45" s="12"/>
      <c r="K45" s="18"/>
      <c r="L45" s="12"/>
      <c r="M45" s="3"/>
    </row>
    <row r="46" spans="1:13">
      <c r="A46" s="1"/>
      <c r="B46" s="1"/>
      <c r="C46" s="1"/>
      <c r="D46" s="1"/>
      <c r="E46" s="1"/>
      <c r="F46" s="1"/>
      <c r="G46" s="1"/>
      <c r="H46" s="1"/>
      <c r="I46" s="1"/>
      <c r="J46" s="1"/>
      <c r="K46" s="1"/>
      <c r="L46" s="1"/>
      <c r="M46" s="1"/>
    </row>
    <row r="47" spans="1:13" ht="15">
      <c r="A47" s="53" t="s">
        <v>427</v>
      </c>
      <c r="B47" s="53"/>
      <c r="C47" s="53"/>
      <c r="D47" s="53"/>
      <c r="E47" s="53"/>
      <c r="F47" s="16">
        <f>SUM(F6:F45)</f>
        <v>801728</v>
      </c>
      <c r="G47" s="1"/>
      <c r="H47" s="16">
        <f>SUM(H6:H45)</f>
        <v>286421.24</v>
      </c>
      <c r="I47" s="1"/>
      <c r="J47" s="16">
        <f>SUM(J6:J45)</f>
        <v>277457</v>
      </c>
      <c r="K47" s="1"/>
      <c r="L47" s="16">
        <f>SUM(L6:L45)</f>
        <v>237849.76</v>
      </c>
      <c r="M47" s="1"/>
    </row>
    <row r="48" spans="1:13">
      <c r="A48" s="1"/>
      <c r="B48" s="1"/>
      <c r="C48" s="1"/>
      <c r="D48" s="1"/>
      <c r="E48" s="1"/>
      <c r="F48" s="1"/>
      <c r="G48" s="1"/>
      <c r="H48" s="1"/>
      <c r="I48" s="1"/>
      <c r="J48" s="1"/>
      <c r="K48" s="1"/>
      <c r="L48" s="1"/>
      <c r="M48" s="1"/>
    </row>
    <row r="49" spans="1:13" ht="18.600000000000001" customHeight="1">
      <c r="A49" s="11" t="s">
        <v>428</v>
      </c>
      <c r="B49" s="11"/>
      <c r="C49" s="11"/>
      <c r="D49" s="11"/>
      <c r="E49" s="11"/>
      <c r="F49" s="11"/>
      <c r="G49" s="11" t="s">
        <v>354</v>
      </c>
      <c r="H49" s="11"/>
      <c r="I49" s="11" t="s">
        <v>356</v>
      </c>
      <c r="J49" s="11"/>
      <c r="K49" s="11" t="s">
        <v>358</v>
      </c>
      <c r="L49" s="11"/>
      <c r="M49" s="11" t="s">
        <v>429</v>
      </c>
    </row>
    <row r="50" spans="1:13">
      <c r="A50" s="1" t="s">
        <v>430</v>
      </c>
      <c r="B50" s="1"/>
      <c r="C50" s="1"/>
      <c r="D50" s="1"/>
      <c r="E50" s="1"/>
      <c r="F50" s="1"/>
      <c r="G50" s="1"/>
      <c r="H50" s="12">
        <f>H47</f>
        <v>286421.24</v>
      </c>
      <c r="I50" s="12"/>
      <c r="J50" s="12">
        <f>J47</f>
        <v>277457</v>
      </c>
      <c r="K50" s="12"/>
      <c r="L50" s="12">
        <f>L47</f>
        <v>237849.76</v>
      </c>
      <c r="M50" s="12">
        <f>H50+J50+L50-F47</f>
        <v>0</v>
      </c>
    </row>
    <row r="51" spans="1:13">
      <c r="A51" s="1"/>
      <c r="B51" s="1"/>
      <c r="C51" s="1"/>
      <c r="D51" s="1"/>
      <c r="E51" s="1"/>
      <c r="F51" s="1"/>
      <c r="G51" s="1"/>
      <c r="H51" s="1"/>
      <c r="I51" s="1"/>
      <c r="J51" s="1"/>
      <c r="K51" s="1"/>
      <c r="L51" s="1"/>
      <c r="M51" s="1"/>
    </row>
    <row r="52" spans="1:13">
      <c r="A52" s="1"/>
      <c r="B52" s="1"/>
      <c r="C52" s="1"/>
      <c r="D52" s="1"/>
      <c r="E52" s="1"/>
      <c r="F52" s="1"/>
      <c r="G52" s="1"/>
      <c r="H52" s="1"/>
      <c r="I52" s="1"/>
      <c r="J52" s="1"/>
      <c r="K52" s="1"/>
      <c r="L52" s="1"/>
      <c r="M52" s="1"/>
    </row>
  </sheetData>
  <mergeCells count="3">
    <mergeCell ref="A1:M1"/>
    <mergeCell ref="A2:M2"/>
    <mergeCell ref="A47:E47"/>
  </mergeCells>
  <conditionalFormatting sqref="M50">
    <cfRule type="expression" dxfId="3" priority="1">
      <formula>M50&lt;&gt;0</formula>
    </cfRule>
    <cfRule type="expression" dxfId="2" priority="2">
      <formula>M50=0</formula>
    </cfRule>
  </conditionalFormatting>
  <dataValidations count="1">
    <dataValidation type="list" sqref="D6:D45" xr:uid="{00000000-0002-0000-0500-000000000000}">
      <formula1>"LS,MO,WK,DAY,HR,EA"</formula1>
    </dataValidation>
  </dataValidations>
  <pageMargins left="0.7" right="0.7" top="0.75" bottom="0.75" header="0.3" footer="0.3"/>
  <pageSetup paperSize="3" scale="9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F59"/>
  <sheetViews>
    <sheetView view="pageBreakPreview" topLeftCell="A27" zoomScaleNormal="100" zoomScaleSheetLayoutView="100" workbookViewId="0">
      <selection activeCell="E31" sqref="E31:E34"/>
    </sheetView>
  </sheetViews>
  <sheetFormatPr defaultRowHeight="14.25"/>
  <cols>
    <col min="1" max="1" width="14" customWidth="1"/>
    <col min="2" max="2" width="25" customWidth="1"/>
    <col min="3" max="3" width="48" customWidth="1"/>
    <col min="4" max="4" width="28" customWidth="1"/>
    <col min="5" max="5" width="16" customWidth="1"/>
    <col min="6" max="6" width="35" customWidth="1"/>
  </cols>
  <sheetData>
    <row r="1" spans="1:6" ht="18.600000000000001" customHeight="1">
      <c r="A1" s="38" t="s">
        <v>141</v>
      </c>
      <c r="B1" s="38"/>
      <c r="C1" s="38"/>
      <c r="D1" s="38"/>
      <c r="E1" s="38"/>
      <c r="F1" s="38"/>
    </row>
    <row r="2" spans="1:6" ht="14.65" customHeight="1">
      <c r="A2" s="39" t="s">
        <v>142</v>
      </c>
      <c r="B2" s="39"/>
      <c r="C2" s="39"/>
      <c r="D2" s="39"/>
      <c r="E2" s="39"/>
      <c r="F2" s="39"/>
    </row>
    <row r="3" spans="1:6">
      <c r="A3" s="1"/>
      <c r="B3" s="1"/>
      <c r="C3" s="1"/>
      <c r="D3" s="1"/>
      <c r="E3" s="1"/>
      <c r="F3" s="1"/>
    </row>
    <row r="4" spans="1:6" ht="39" customHeight="1">
      <c r="A4" s="11" t="s">
        <v>143</v>
      </c>
      <c r="B4" s="11" t="s">
        <v>144</v>
      </c>
      <c r="C4" s="11" t="s">
        <v>145</v>
      </c>
      <c r="D4" s="11" t="s">
        <v>146</v>
      </c>
      <c r="E4" s="11" t="s">
        <v>147</v>
      </c>
      <c r="F4" s="11" t="s">
        <v>148</v>
      </c>
    </row>
    <row r="5" spans="1:6">
      <c r="A5" s="1"/>
      <c r="B5" s="1"/>
      <c r="C5" s="1"/>
      <c r="D5" s="1"/>
      <c r="E5" s="1"/>
      <c r="F5" s="1"/>
    </row>
    <row r="6" spans="1:6" ht="13.35" customHeight="1">
      <c r="A6" s="54" t="s">
        <v>149</v>
      </c>
      <c r="B6" s="54"/>
      <c r="C6" s="54"/>
      <c r="D6" s="54"/>
      <c r="E6" s="54"/>
      <c r="F6" s="54"/>
    </row>
    <row r="7" spans="1:6" ht="42.75">
      <c r="A7" s="8" t="s">
        <v>150</v>
      </c>
      <c r="B7" s="8" t="s">
        <v>151</v>
      </c>
      <c r="C7" s="8" t="s">
        <v>152</v>
      </c>
      <c r="D7" s="3" t="s">
        <v>673</v>
      </c>
      <c r="E7" s="14">
        <v>26775</v>
      </c>
      <c r="F7" s="3"/>
    </row>
    <row r="8" spans="1:6" ht="13.35" customHeight="1">
      <c r="A8" s="54" t="s">
        <v>153</v>
      </c>
      <c r="B8" s="54"/>
      <c r="C8" s="54"/>
      <c r="D8" s="54"/>
      <c r="E8" s="54"/>
      <c r="F8" s="54"/>
    </row>
    <row r="9" spans="1:6" ht="42.75">
      <c r="A9" s="8" t="s">
        <v>69</v>
      </c>
      <c r="B9" s="8" t="s">
        <v>154</v>
      </c>
      <c r="C9" s="8" t="s">
        <v>155</v>
      </c>
      <c r="D9" s="3" t="s">
        <v>66</v>
      </c>
      <c r="E9" s="14">
        <v>223940</v>
      </c>
      <c r="F9" s="3"/>
    </row>
    <row r="10" spans="1:6" ht="42.75">
      <c r="A10" s="8" t="s">
        <v>64</v>
      </c>
      <c r="B10" s="8" t="s">
        <v>156</v>
      </c>
      <c r="C10" s="8" t="s">
        <v>157</v>
      </c>
      <c r="D10" s="3" t="s">
        <v>66</v>
      </c>
      <c r="E10" s="14">
        <v>175000</v>
      </c>
      <c r="F10" s="3"/>
    </row>
    <row r="11" spans="1:6" ht="13.35" customHeight="1">
      <c r="A11" s="54" t="s">
        <v>158</v>
      </c>
      <c r="B11" s="54"/>
      <c r="C11" s="54"/>
      <c r="D11" s="54"/>
      <c r="E11" s="54"/>
      <c r="F11" s="54"/>
    </row>
    <row r="12" spans="1:6" ht="28.5">
      <c r="A12" s="8" t="s">
        <v>159</v>
      </c>
      <c r="B12" s="8" t="s">
        <v>490</v>
      </c>
      <c r="C12" s="8" t="s">
        <v>160</v>
      </c>
      <c r="D12" s="3" t="s">
        <v>66</v>
      </c>
      <c r="E12" s="14">
        <v>169025</v>
      </c>
      <c r="F12" s="3"/>
    </row>
    <row r="13" spans="1:6" ht="28.5">
      <c r="A13" s="8" t="s">
        <v>106</v>
      </c>
      <c r="B13" s="8" t="s">
        <v>161</v>
      </c>
      <c r="C13" s="8" t="s">
        <v>162</v>
      </c>
      <c r="D13" s="3" t="s">
        <v>66</v>
      </c>
      <c r="E13" s="14">
        <v>0</v>
      </c>
      <c r="F13" s="3" t="s">
        <v>676</v>
      </c>
    </row>
    <row r="14" spans="1:6" ht="13.35" customHeight="1">
      <c r="A14" s="54" t="s">
        <v>163</v>
      </c>
      <c r="B14" s="54"/>
      <c r="C14" s="54"/>
      <c r="D14" s="54"/>
      <c r="E14" s="54"/>
      <c r="F14" s="54"/>
    </row>
    <row r="15" spans="1:6" ht="28.5">
      <c r="A15" s="8" t="s">
        <v>164</v>
      </c>
      <c r="B15" s="8" t="s">
        <v>165</v>
      </c>
      <c r="C15" s="8" t="s">
        <v>166</v>
      </c>
      <c r="D15" s="3" t="s">
        <v>66</v>
      </c>
      <c r="E15" s="14">
        <v>36625</v>
      </c>
      <c r="F15" s="3"/>
    </row>
    <row r="16" spans="1:6" ht="13.35" customHeight="1">
      <c r="A16" s="54" t="s">
        <v>167</v>
      </c>
      <c r="B16" s="54"/>
      <c r="C16" s="54"/>
      <c r="D16" s="54"/>
      <c r="E16" s="54"/>
      <c r="F16" s="54"/>
    </row>
    <row r="17" spans="1:6" ht="28.5">
      <c r="A17" s="8" t="s">
        <v>74</v>
      </c>
      <c r="B17" s="8" t="s">
        <v>168</v>
      </c>
      <c r="C17" s="8" t="s">
        <v>169</v>
      </c>
      <c r="D17" s="3" t="s">
        <v>66</v>
      </c>
      <c r="E17" s="14">
        <v>202300</v>
      </c>
      <c r="F17" s="3"/>
    </row>
    <row r="18" spans="1:6" ht="13.35" customHeight="1">
      <c r="A18" s="54" t="s">
        <v>170</v>
      </c>
      <c r="B18" s="54"/>
      <c r="C18" s="54"/>
      <c r="D18" s="54"/>
      <c r="E18" s="54"/>
      <c r="F18" s="54"/>
    </row>
    <row r="19" spans="1:6" ht="28.5">
      <c r="A19" s="8" t="s">
        <v>171</v>
      </c>
      <c r="B19" s="8" t="s">
        <v>172</v>
      </c>
      <c r="C19" s="8" t="s">
        <v>173</v>
      </c>
      <c r="D19" s="3" t="s">
        <v>66</v>
      </c>
      <c r="E19" s="14">
        <v>1875</v>
      </c>
      <c r="F19" s="3" t="s">
        <v>677</v>
      </c>
    </row>
    <row r="20" spans="1:6">
      <c r="A20" s="8" t="s">
        <v>91</v>
      </c>
      <c r="B20" s="8" t="s">
        <v>174</v>
      </c>
      <c r="C20" s="8" t="s">
        <v>175</v>
      </c>
      <c r="D20" s="3" t="s">
        <v>66</v>
      </c>
      <c r="E20" s="14">
        <v>0</v>
      </c>
      <c r="F20" s="3" t="s">
        <v>678</v>
      </c>
    </row>
    <row r="21" spans="1:6" ht="13.35" customHeight="1">
      <c r="A21" s="54" t="s">
        <v>176</v>
      </c>
      <c r="B21" s="54"/>
      <c r="C21" s="54"/>
      <c r="D21" s="54"/>
      <c r="E21" s="54"/>
      <c r="F21" s="54"/>
    </row>
    <row r="22" spans="1:6" ht="28.5">
      <c r="A22" s="8" t="s">
        <v>177</v>
      </c>
      <c r="B22" s="8" t="s">
        <v>178</v>
      </c>
      <c r="C22" s="8" t="s">
        <v>179</v>
      </c>
      <c r="D22" s="3" t="s">
        <v>66</v>
      </c>
      <c r="E22" s="14"/>
      <c r="F22" s="3" t="s">
        <v>679</v>
      </c>
    </row>
    <row r="23" spans="1:6">
      <c r="A23" s="8" t="s">
        <v>180</v>
      </c>
      <c r="B23" s="8" t="s">
        <v>181</v>
      </c>
      <c r="C23" s="8" t="s">
        <v>182</v>
      </c>
      <c r="D23" s="3" t="s">
        <v>66</v>
      </c>
      <c r="E23" s="14"/>
      <c r="F23" s="3" t="s">
        <v>680</v>
      </c>
    </row>
    <row r="24" spans="1:6">
      <c r="A24" s="8" t="s">
        <v>183</v>
      </c>
      <c r="B24" s="8" t="s">
        <v>184</v>
      </c>
      <c r="C24" s="8" t="s">
        <v>185</v>
      </c>
      <c r="D24" s="3" t="s">
        <v>66</v>
      </c>
      <c r="E24" s="14"/>
      <c r="F24" s="3" t="s">
        <v>680</v>
      </c>
    </row>
    <row r="25" spans="1:6" ht="28.5">
      <c r="A25" s="8" t="s">
        <v>186</v>
      </c>
      <c r="B25" s="8" t="s">
        <v>187</v>
      </c>
      <c r="C25" s="8" t="s">
        <v>188</v>
      </c>
      <c r="D25" s="3" t="s">
        <v>66</v>
      </c>
      <c r="E25" s="14">
        <v>107100</v>
      </c>
      <c r="F25" s="3"/>
    </row>
    <row r="26" spans="1:6" ht="13.35" customHeight="1">
      <c r="A26" s="54" t="s">
        <v>189</v>
      </c>
      <c r="B26" s="54"/>
      <c r="C26" s="54"/>
      <c r="D26" s="54"/>
      <c r="E26" s="54"/>
      <c r="F26" s="54"/>
    </row>
    <row r="27" spans="1:6" ht="28.5">
      <c r="A27" s="8" t="s">
        <v>190</v>
      </c>
      <c r="B27" s="8" t="s">
        <v>191</v>
      </c>
      <c r="C27" s="8" t="s">
        <v>192</v>
      </c>
      <c r="D27" s="3" t="s">
        <v>66</v>
      </c>
      <c r="E27" s="14">
        <v>15980</v>
      </c>
      <c r="F27" s="3"/>
    </row>
    <row r="28" spans="1:6" ht="28.5">
      <c r="A28" s="8" t="s">
        <v>193</v>
      </c>
      <c r="B28" s="8" t="s">
        <v>194</v>
      </c>
      <c r="C28" s="8" t="s">
        <v>195</v>
      </c>
      <c r="D28" s="3" t="s">
        <v>66</v>
      </c>
      <c r="E28" s="14">
        <v>18000</v>
      </c>
      <c r="F28" s="3"/>
    </row>
    <row r="29" spans="1:6" ht="28.5">
      <c r="A29" s="8" t="s">
        <v>196</v>
      </c>
      <c r="B29" s="8" t="s">
        <v>197</v>
      </c>
      <c r="C29" s="8" t="s">
        <v>198</v>
      </c>
      <c r="D29" s="3" t="s">
        <v>66</v>
      </c>
      <c r="E29" s="14"/>
      <c r="F29" s="3" t="s">
        <v>681</v>
      </c>
    </row>
    <row r="30" spans="1:6" ht="13.35" customHeight="1">
      <c r="A30" s="54" t="s">
        <v>199</v>
      </c>
      <c r="B30" s="54"/>
      <c r="C30" s="54"/>
      <c r="D30" s="54"/>
      <c r="E30" s="54"/>
      <c r="F30" s="54"/>
    </row>
    <row r="31" spans="1:6" ht="28.5">
      <c r="A31" s="8" t="s">
        <v>200</v>
      </c>
      <c r="B31" s="8" t="s">
        <v>201</v>
      </c>
      <c r="C31" s="8" t="s">
        <v>202</v>
      </c>
      <c r="D31" s="3" t="s">
        <v>66</v>
      </c>
      <c r="E31" s="14">
        <v>202357</v>
      </c>
      <c r="F31" s="3"/>
    </row>
    <row r="32" spans="1:6" ht="28.5">
      <c r="A32" s="8" t="s">
        <v>83</v>
      </c>
      <c r="B32" s="8" t="s">
        <v>203</v>
      </c>
      <c r="C32" s="8" t="s">
        <v>204</v>
      </c>
      <c r="D32" s="3" t="s">
        <v>66</v>
      </c>
      <c r="E32" s="14">
        <v>24350</v>
      </c>
      <c r="F32" s="3"/>
    </row>
    <row r="33" spans="1:6">
      <c r="A33" s="8" t="s">
        <v>205</v>
      </c>
      <c r="B33" s="8" t="s">
        <v>206</v>
      </c>
      <c r="C33" s="8" t="s">
        <v>207</v>
      </c>
      <c r="D33" s="3" t="s">
        <v>66</v>
      </c>
      <c r="E33" s="14">
        <v>19532</v>
      </c>
      <c r="F33" s="3"/>
    </row>
    <row r="34" spans="1:6" ht="28.5">
      <c r="A34" s="8" t="s">
        <v>208</v>
      </c>
      <c r="B34" s="8" t="s">
        <v>209</v>
      </c>
      <c r="C34" s="8" t="s">
        <v>210</v>
      </c>
      <c r="D34" s="3" t="s">
        <v>66</v>
      </c>
      <c r="E34" s="14">
        <v>21165</v>
      </c>
      <c r="F34" s="3"/>
    </row>
    <row r="35" spans="1:6" ht="13.35" customHeight="1">
      <c r="A35" s="54" t="s">
        <v>211</v>
      </c>
      <c r="B35" s="54"/>
      <c r="C35" s="54"/>
      <c r="D35" s="54"/>
      <c r="E35" s="54"/>
      <c r="F35" s="54"/>
    </row>
    <row r="36" spans="1:6" ht="28.5">
      <c r="A36" s="8" t="s">
        <v>212</v>
      </c>
      <c r="B36" s="8" t="s">
        <v>213</v>
      </c>
      <c r="C36" s="8" t="s">
        <v>214</v>
      </c>
      <c r="D36" s="3" t="s">
        <v>66</v>
      </c>
      <c r="E36" s="14"/>
      <c r="F36" s="3" t="s">
        <v>681</v>
      </c>
    </row>
    <row r="37" spans="1:6" ht="13.35" customHeight="1">
      <c r="A37" s="54" t="s">
        <v>215</v>
      </c>
      <c r="B37" s="54"/>
      <c r="C37" s="54"/>
      <c r="D37" s="54"/>
      <c r="E37" s="54"/>
      <c r="F37" s="54"/>
    </row>
    <row r="38" spans="1:6" ht="28.5">
      <c r="A38" s="8" t="s">
        <v>216</v>
      </c>
      <c r="B38" s="8" t="s">
        <v>217</v>
      </c>
      <c r="C38" s="8" t="s">
        <v>218</v>
      </c>
      <c r="D38" s="3" t="s">
        <v>66</v>
      </c>
      <c r="E38" s="14">
        <v>42000</v>
      </c>
      <c r="F38" s="3"/>
    </row>
    <row r="39" spans="1:6" ht="13.35" customHeight="1">
      <c r="A39" s="54" t="s">
        <v>219</v>
      </c>
      <c r="B39" s="54"/>
      <c r="C39" s="54"/>
      <c r="D39" s="54"/>
      <c r="E39" s="54"/>
      <c r="F39" s="54"/>
    </row>
    <row r="40" spans="1:6" ht="28.5">
      <c r="A40" s="8" t="s">
        <v>220</v>
      </c>
      <c r="B40" s="8" t="s">
        <v>221</v>
      </c>
      <c r="C40" s="8" t="s">
        <v>222</v>
      </c>
      <c r="D40" s="3" t="s">
        <v>66</v>
      </c>
      <c r="E40" s="14">
        <v>247700</v>
      </c>
      <c r="F40" s="3"/>
    </row>
    <row r="41" spans="1:6" ht="28.5">
      <c r="A41" s="8" t="s">
        <v>223</v>
      </c>
      <c r="B41" s="8" t="s">
        <v>224</v>
      </c>
      <c r="C41" s="8" t="s">
        <v>225</v>
      </c>
      <c r="D41" s="3" t="s">
        <v>66</v>
      </c>
      <c r="E41" s="14">
        <v>39000</v>
      </c>
      <c r="F41" s="3"/>
    </row>
    <row r="42" spans="1:6" ht="28.5">
      <c r="A42" s="8" t="s">
        <v>129</v>
      </c>
      <c r="B42" s="8" t="s">
        <v>226</v>
      </c>
      <c r="C42" s="8" t="s">
        <v>227</v>
      </c>
      <c r="D42" s="3" t="s">
        <v>66</v>
      </c>
      <c r="E42" s="14">
        <v>236250</v>
      </c>
      <c r="F42" s="3"/>
    </row>
    <row r="43" spans="1:6" ht="28.5">
      <c r="A43" s="8" t="s">
        <v>87</v>
      </c>
      <c r="B43" s="8" t="s">
        <v>228</v>
      </c>
      <c r="C43" s="8" t="s">
        <v>229</v>
      </c>
      <c r="D43" s="3" t="s">
        <v>66</v>
      </c>
      <c r="E43" s="14">
        <v>253818</v>
      </c>
      <c r="F43" s="3"/>
    </row>
    <row r="44" spans="1:6" ht="28.5">
      <c r="A44" s="8" t="s">
        <v>230</v>
      </c>
      <c r="B44" s="8" t="s">
        <v>231</v>
      </c>
      <c r="C44" s="8" t="s">
        <v>232</v>
      </c>
      <c r="D44" s="3" t="s">
        <v>66</v>
      </c>
      <c r="E44" s="14"/>
      <c r="F44" s="3" t="s">
        <v>675</v>
      </c>
    </row>
    <row r="45" spans="1:6" ht="28.5">
      <c r="A45" s="8" t="s">
        <v>233</v>
      </c>
      <c r="B45" s="8" t="s">
        <v>234</v>
      </c>
      <c r="C45" s="8" t="s">
        <v>235</v>
      </c>
      <c r="D45" s="3" t="s">
        <v>66</v>
      </c>
      <c r="E45" s="14"/>
      <c r="F45" s="3" t="s">
        <v>675</v>
      </c>
    </row>
    <row r="46" spans="1:6" ht="13.35" customHeight="1">
      <c r="A46" s="54" t="s">
        <v>236</v>
      </c>
      <c r="B46" s="54"/>
      <c r="C46" s="54"/>
      <c r="D46" s="54"/>
      <c r="E46" s="54"/>
      <c r="F46" s="54"/>
    </row>
    <row r="47" spans="1:6" ht="28.5">
      <c r="A47" s="8" t="s">
        <v>237</v>
      </c>
      <c r="B47" s="8" t="s">
        <v>238</v>
      </c>
      <c r="C47" s="8" t="s">
        <v>239</v>
      </c>
      <c r="D47" s="3" t="s">
        <v>66</v>
      </c>
      <c r="E47" s="14">
        <v>330132</v>
      </c>
      <c r="F47" s="3"/>
    </row>
    <row r="48" spans="1:6" ht="28.5">
      <c r="A48" s="8" t="s">
        <v>140</v>
      </c>
      <c r="B48" s="8" t="s">
        <v>240</v>
      </c>
      <c r="C48" s="8" t="s">
        <v>241</v>
      </c>
      <c r="D48" s="3" t="s">
        <v>66</v>
      </c>
      <c r="E48" s="14">
        <v>195743</v>
      </c>
      <c r="F48" s="3"/>
    </row>
    <row r="49" spans="1:6" ht="28.5">
      <c r="A49" s="8" t="s">
        <v>242</v>
      </c>
      <c r="B49" s="8" t="s">
        <v>243</v>
      </c>
      <c r="C49" s="8" t="s">
        <v>244</v>
      </c>
      <c r="D49" s="3" t="s">
        <v>66</v>
      </c>
      <c r="E49" s="14"/>
      <c r="F49" s="3" t="s">
        <v>675</v>
      </c>
    </row>
    <row r="50" spans="1:6" ht="13.35" customHeight="1">
      <c r="A50" s="54" t="s">
        <v>245</v>
      </c>
      <c r="B50" s="54"/>
      <c r="C50" s="54"/>
      <c r="D50" s="54"/>
      <c r="E50" s="54"/>
      <c r="F50" s="54"/>
    </row>
    <row r="51" spans="1:6" ht="28.5">
      <c r="A51" s="8" t="s">
        <v>246</v>
      </c>
      <c r="B51" s="8" t="s">
        <v>247</v>
      </c>
      <c r="C51" s="8" t="s">
        <v>248</v>
      </c>
      <c r="D51" s="3"/>
      <c r="E51" s="14"/>
      <c r="F51" s="3"/>
    </row>
    <row r="52" spans="1:6" ht="15">
      <c r="A52" s="53" t="s">
        <v>249</v>
      </c>
      <c r="B52" s="53"/>
      <c r="C52" s="53"/>
      <c r="D52" s="53"/>
      <c r="E52" s="16">
        <f>SUM(E6:E51)</f>
        <v>2588667</v>
      </c>
      <c r="F52" s="1"/>
    </row>
    <row r="53" spans="1:6" ht="15">
      <c r="A53" s="43" t="s">
        <v>53</v>
      </c>
      <c r="B53" s="43"/>
      <c r="C53" s="43"/>
      <c r="D53" s="43"/>
      <c r="E53" s="17">
        <f>'Allowances-Alternates'!B6</f>
        <v>123650</v>
      </c>
      <c r="F53" s="1"/>
    </row>
    <row r="54" spans="1:6" ht="15">
      <c r="A54" s="53" t="s">
        <v>250</v>
      </c>
      <c r="B54" s="53"/>
      <c r="C54" s="53"/>
      <c r="D54" s="53"/>
      <c r="E54" s="16">
        <f>E52+E53</f>
        <v>2712317</v>
      </c>
      <c r="F54" s="1"/>
    </row>
    <row r="55" spans="1:6">
      <c r="A55" s="1"/>
      <c r="B55" s="1"/>
      <c r="C55" s="1"/>
      <c r="D55" s="1"/>
      <c r="E55" s="1"/>
      <c r="F55" s="1"/>
    </row>
    <row r="56" spans="1:6">
      <c r="A56" s="55" t="s">
        <v>251</v>
      </c>
      <c r="B56" s="55"/>
      <c r="C56" s="55"/>
      <c r="D56" s="55"/>
      <c r="E56" s="55"/>
      <c r="F56" s="55"/>
    </row>
    <row r="57" spans="1:6">
      <c r="A57" s="55"/>
      <c r="B57" s="55"/>
      <c r="C57" s="55"/>
      <c r="D57" s="55"/>
      <c r="E57" s="55"/>
      <c r="F57" s="55"/>
    </row>
    <row r="58" spans="1:6">
      <c r="A58" s="55"/>
      <c r="B58" s="55"/>
      <c r="C58" s="55"/>
      <c r="D58" s="55"/>
      <c r="E58" s="55"/>
      <c r="F58" s="55"/>
    </row>
    <row r="59" spans="1:6">
      <c r="A59" s="1"/>
      <c r="B59" s="1"/>
      <c r="C59" s="1"/>
      <c r="D59" s="1"/>
      <c r="E59" s="1"/>
      <c r="F59" s="1"/>
    </row>
  </sheetData>
  <mergeCells count="20">
    <mergeCell ref="A50:F50"/>
    <mergeCell ref="A52:D52"/>
    <mergeCell ref="A53:D53"/>
    <mergeCell ref="A54:D54"/>
    <mergeCell ref="A56:F58"/>
    <mergeCell ref="A30:F30"/>
    <mergeCell ref="A35:F35"/>
    <mergeCell ref="A37:F37"/>
    <mergeCell ref="A39:F39"/>
    <mergeCell ref="A46:F46"/>
    <mergeCell ref="A14:F14"/>
    <mergeCell ref="A16:F16"/>
    <mergeCell ref="A18:F18"/>
    <mergeCell ref="A21:F21"/>
    <mergeCell ref="A26:F26"/>
    <mergeCell ref="A1:F1"/>
    <mergeCell ref="A2:F2"/>
    <mergeCell ref="A6:F6"/>
    <mergeCell ref="A8:F8"/>
    <mergeCell ref="A11:F11"/>
  </mergeCells>
  <pageMargins left="0.7" right="0.7" top="0.75" bottom="0.75" header="0.3" footer="0.3"/>
  <pageSetup paperSize="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F51"/>
  <sheetViews>
    <sheetView view="pageBreakPreview" topLeftCell="A13" zoomScaleNormal="100" zoomScaleSheetLayoutView="100" workbookViewId="0">
      <selection activeCell="E43" sqref="E43"/>
    </sheetView>
  </sheetViews>
  <sheetFormatPr defaultRowHeight="14.25"/>
  <cols>
    <col min="1" max="1" width="14" customWidth="1"/>
    <col min="2" max="2" width="25" customWidth="1"/>
    <col min="3" max="3" width="48" customWidth="1"/>
    <col min="4" max="4" width="28" customWidth="1"/>
    <col min="5" max="5" width="16" customWidth="1"/>
    <col min="6" max="6" width="35" customWidth="1"/>
  </cols>
  <sheetData>
    <row r="1" spans="1:6" ht="18.600000000000001" customHeight="1">
      <c r="A1" s="38" t="s">
        <v>306</v>
      </c>
      <c r="B1" s="38"/>
      <c r="C1" s="38"/>
      <c r="D1" s="38"/>
      <c r="E1" s="38"/>
      <c r="F1" s="38"/>
    </row>
    <row r="2" spans="1:6" ht="14.65" customHeight="1">
      <c r="A2" s="39" t="s">
        <v>307</v>
      </c>
      <c r="B2" s="39"/>
      <c r="C2" s="39"/>
      <c r="D2" s="39"/>
      <c r="E2" s="39"/>
      <c r="F2" s="39"/>
    </row>
    <row r="3" spans="1:6">
      <c r="A3" s="1"/>
      <c r="B3" s="1"/>
      <c r="C3" s="1"/>
      <c r="D3" s="1"/>
      <c r="E3" s="1"/>
      <c r="F3" s="1"/>
    </row>
    <row r="4" spans="1:6" ht="27.75" customHeight="1">
      <c r="A4" s="11" t="s">
        <v>143</v>
      </c>
      <c r="B4" s="11" t="s">
        <v>144</v>
      </c>
      <c r="C4" s="11" t="s">
        <v>145</v>
      </c>
      <c r="D4" s="11" t="s">
        <v>146</v>
      </c>
      <c r="E4" s="11" t="s">
        <v>147</v>
      </c>
      <c r="F4" s="11" t="s">
        <v>148</v>
      </c>
    </row>
    <row r="5" spans="1:6">
      <c r="A5" s="1"/>
      <c r="B5" s="1"/>
      <c r="C5" s="1"/>
      <c r="D5" s="1"/>
      <c r="E5" s="1"/>
      <c r="F5" s="1"/>
    </row>
    <row r="6" spans="1:6" ht="13.35" customHeight="1">
      <c r="A6" s="54" t="s">
        <v>254</v>
      </c>
      <c r="B6" s="54"/>
      <c r="C6" s="54"/>
      <c r="D6" s="54"/>
      <c r="E6" s="54"/>
      <c r="F6" s="54"/>
    </row>
    <row r="7" spans="1:6" ht="28.5">
      <c r="A7" s="8" t="s">
        <v>150</v>
      </c>
      <c r="B7" s="8" t="s">
        <v>151</v>
      </c>
      <c r="C7" s="8" t="s">
        <v>255</v>
      </c>
      <c r="D7" s="3" t="s">
        <v>673</v>
      </c>
      <c r="E7" s="14">
        <v>34450</v>
      </c>
      <c r="F7" s="3"/>
    </row>
    <row r="8" spans="1:6" ht="28.5">
      <c r="A8" s="8" t="s">
        <v>69</v>
      </c>
      <c r="B8" s="8" t="s">
        <v>154</v>
      </c>
      <c r="C8" s="8" t="s">
        <v>308</v>
      </c>
      <c r="D8" s="3" t="s">
        <v>684</v>
      </c>
      <c r="E8" s="14">
        <v>25435</v>
      </c>
      <c r="F8" s="3"/>
    </row>
    <row r="9" spans="1:6" ht="28.5">
      <c r="A9" s="8" t="s">
        <v>64</v>
      </c>
      <c r="B9" s="8" t="s">
        <v>156</v>
      </c>
      <c r="C9" s="8" t="s">
        <v>309</v>
      </c>
      <c r="D9" s="3" t="s">
        <v>684</v>
      </c>
      <c r="E9" s="14"/>
      <c r="F9" s="3" t="s">
        <v>685</v>
      </c>
    </row>
    <row r="10" spans="1:6" ht="13.35" customHeight="1">
      <c r="A10" s="54" t="s">
        <v>256</v>
      </c>
      <c r="B10" s="54"/>
      <c r="C10" s="54"/>
      <c r="D10" s="54"/>
      <c r="E10" s="54"/>
      <c r="F10" s="54"/>
    </row>
    <row r="11" spans="1:6" ht="28.5">
      <c r="A11" s="8" t="s">
        <v>159</v>
      </c>
      <c r="B11" s="8" t="s">
        <v>257</v>
      </c>
      <c r="C11" s="8" t="s">
        <v>310</v>
      </c>
      <c r="D11" s="3" t="s">
        <v>684</v>
      </c>
      <c r="E11" s="14">
        <v>21672</v>
      </c>
      <c r="F11" s="3"/>
    </row>
    <row r="12" spans="1:6" ht="28.5">
      <c r="A12" s="8" t="s">
        <v>106</v>
      </c>
      <c r="B12" s="8" t="s">
        <v>311</v>
      </c>
      <c r="C12" s="8" t="s">
        <v>312</v>
      </c>
      <c r="D12" s="3" t="s">
        <v>684</v>
      </c>
      <c r="E12" s="14"/>
      <c r="F12" s="3" t="s">
        <v>686</v>
      </c>
    </row>
    <row r="13" spans="1:6">
      <c r="A13" s="8" t="s">
        <v>164</v>
      </c>
      <c r="B13" s="8" t="s">
        <v>165</v>
      </c>
      <c r="C13" s="8" t="s">
        <v>313</v>
      </c>
      <c r="D13" s="3" t="s">
        <v>684</v>
      </c>
      <c r="E13" s="14"/>
      <c r="F13" s="3" t="s">
        <v>685</v>
      </c>
    </row>
    <row r="14" spans="1:6" ht="28.5">
      <c r="A14" s="8" t="s">
        <v>74</v>
      </c>
      <c r="B14" s="8" t="s">
        <v>168</v>
      </c>
      <c r="C14" s="8" t="s">
        <v>314</v>
      </c>
      <c r="D14" s="3" t="s">
        <v>684</v>
      </c>
      <c r="E14" s="14">
        <v>146610</v>
      </c>
      <c r="F14" s="3"/>
    </row>
    <row r="15" spans="1:6" ht="13.35" customHeight="1">
      <c r="A15" s="54" t="s">
        <v>315</v>
      </c>
      <c r="B15" s="54"/>
      <c r="C15" s="54"/>
      <c r="D15" s="54"/>
      <c r="E15" s="54"/>
      <c r="F15" s="54"/>
    </row>
    <row r="16" spans="1:6">
      <c r="A16" s="8" t="s">
        <v>171</v>
      </c>
      <c r="B16" s="8" t="s">
        <v>172</v>
      </c>
      <c r="C16" s="8" t="s">
        <v>316</v>
      </c>
      <c r="D16" s="3" t="s">
        <v>684</v>
      </c>
      <c r="E16" s="14">
        <v>4650</v>
      </c>
      <c r="F16" s="3"/>
    </row>
    <row r="17" spans="1:6">
      <c r="A17" s="8" t="s">
        <v>91</v>
      </c>
      <c r="B17" s="8" t="s">
        <v>263</v>
      </c>
      <c r="C17" s="8" t="s">
        <v>317</v>
      </c>
      <c r="D17" s="3" t="s">
        <v>684</v>
      </c>
      <c r="E17" s="14">
        <v>30440</v>
      </c>
      <c r="F17" s="3"/>
    </row>
    <row r="18" spans="1:6">
      <c r="A18" s="8" t="s">
        <v>177</v>
      </c>
      <c r="B18" s="8" t="s">
        <v>178</v>
      </c>
      <c r="C18" s="8" t="s">
        <v>318</v>
      </c>
      <c r="D18" s="3" t="s">
        <v>684</v>
      </c>
      <c r="E18" s="14"/>
      <c r="F18" s="3" t="s">
        <v>687</v>
      </c>
    </row>
    <row r="19" spans="1:6">
      <c r="A19" s="8" t="s">
        <v>180</v>
      </c>
      <c r="B19" s="8" t="s">
        <v>319</v>
      </c>
      <c r="C19" s="8" t="s">
        <v>320</v>
      </c>
      <c r="D19" s="3" t="s">
        <v>684</v>
      </c>
      <c r="E19" s="14">
        <v>92606</v>
      </c>
      <c r="F19" s="3"/>
    </row>
    <row r="20" spans="1:6" ht="28.5">
      <c r="A20" s="8" t="s">
        <v>186</v>
      </c>
      <c r="B20" s="8" t="s">
        <v>267</v>
      </c>
      <c r="C20" s="8" t="s">
        <v>321</v>
      </c>
      <c r="D20" s="3" t="s">
        <v>684</v>
      </c>
      <c r="E20" s="14">
        <v>107000</v>
      </c>
      <c r="F20" s="3"/>
    </row>
    <row r="21" spans="1:6" ht="28.5">
      <c r="A21" s="8" t="s">
        <v>190</v>
      </c>
      <c r="B21" s="8" t="s">
        <v>191</v>
      </c>
      <c r="C21" s="8" t="s">
        <v>322</v>
      </c>
      <c r="D21" s="3" t="s">
        <v>684</v>
      </c>
      <c r="E21" s="14">
        <v>47350</v>
      </c>
      <c r="F21" s="3"/>
    </row>
    <row r="22" spans="1:6" ht="28.5">
      <c r="A22" s="8" t="s">
        <v>193</v>
      </c>
      <c r="B22" s="8" t="s">
        <v>194</v>
      </c>
      <c r="C22" s="8" t="s">
        <v>323</v>
      </c>
      <c r="D22" s="3" t="s">
        <v>684</v>
      </c>
      <c r="E22" s="14"/>
      <c r="F22" s="3" t="s">
        <v>685</v>
      </c>
    </row>
    <row r="23" spans="1:6" ht="28.5">
      <c r="A23" s="8" t="s">
        <v>196</v>
      </c>
      <c r="B23" s="8" t="s">
        <v>324</v>
      </c>
      <c r="C23" s="8" t="s">
        <v>325</v>
      </c>
      <c r="D23" s="3" t="s">
        <v>684</v>
      </c>
      <c r="E23" s="14">
        <v>173000</v>
      </c>
      <c r="F23" s="3"/>
    </row>
    <row r="24" spans="1:6" ht="13.35" customHeight="1">
      <c r="A24" s="54" t="s">
        <v>326</v>
      </c>
      <c r="B24" s="54"/>
      <c r="C24" s="54"/>
      <c r="D24" s="54"/>
      <c r="E24" s="54"/>
      <c r="F24" s="54"/>
    </row>
    <row r="25" spans="1:6" ht="28.5">
      <c r="A25" s="8" t="s">
        <v>200</v>
      </c>
      <c r="B25" s="8" t="s">
        <v>201</v>
      </c>
      <c r="C25" s="8" t="s">
        <v>327</v>
      </c>
      <c r="D25" s="3" t="s">
        <v>684</v>
      </c>
      <c r="E25" s="14">
        <f>437742+50000</f>
        <v>487742</v>
      </c>
      <c r="F25" s="3"/>
    </row>
    <row r="26" spans="1:6">
      <c r="A26" s="8" t="s">
        <v>83</v>
      </c>
      <c r="B26" s="8" t="s">
        <v>203</v>
      </c>
      <c r="C26" s="8" t="s">
        <v>328</v>
      </c>
      <c r="D26" s="3" t="s">
        <v>684</v>
      </c>
      <c r="E26" s="14">
        <v>6390</v>
      </c>
      <c r="F26" s="3"/>
    </row>
    <row r="27" spans="1:6" ht="28.5">
      <c r="A27" s="8" t="s">
        <v>205</v>
      </c>
      <c r="B27" s="8" t="s">
        <v>206</v>
      </c>
      <c r="C27" s="8" t="s">
        <v>329</v>
      </c>
      <c r="D27" s="3" t="s">
        <v>684</v>
      </c>
      <c r="E27" s="14">
        <v>16343</v>
      </c>
      <c r="F27" s="3"/>
    </row>
    <row r="28" spans="1:6">
      <c r="A28" s="8" t="s">
        <v>208</v>
      </c>
      <c r="B28" s="8" t="s">
        <v>209</v>
      </c>
      <c r="C28" s="8" t="s">
        <v>330</v>
      </c>
      <c r="D28" s="3" t="s">
        <v>684</v>
      </c>
      <c r="E28" s="14">
        <v>80790</v>
      </c>
      <c r="F28" s="3"/>
    </row>
    <row r="29" spans="1:6" ht="28.5">
      <c r="A29" s="8" t="s">
        <v>212</v>
      </c>
      <c r="B29" s="8" t="s">
        <v>331</v>
      </c>
      <c r="C29" s="8" t="s">
        <v>332</v>
      </c>
      <c r="D29" s="3" t="s">
        <v>684</v>
      </c>
      <c r="E29" s="14">
        <v>106752</v>
      </c>
      <c r="F29" s="3"/>
    </row>
    <row r="30" spans="1:6" ht="28.5">
      <c r="A30" s="8" t="s">
        <v>216</v>
      </c>
      <c r="B30" s="8" t="s">
        <v>333</v>
      </c>
      <c r="C30" s="8" t="s">
        <v>334</v>
      </c>
      <c r="D30" s="3" t="s">
        <v>684</v>
      </c>
      <c r="E30" s="14"/>
      <c r="F30" s="3" t="s">
        <v>685</v>
      </c>
    </row>
    <row r="31" spans="1:6" ht="28.5">
      <c r="A31" s="8" t="s">
        <v>139</v>
      </c>
      <c r="B31" s="8" t="s">
        <v>335</v>
      </c>
      <c r="C31" s="8" t="s">
        <v>336</v>
      </c>
      <c r="D31" s="3" t="s">
        <v>684</v>
      </c>
      <c r="E31" s="14"/>
      <c r="F31" s="3" t="s">
        <v>688</v>
      </c>
    </row>
    <row r="32" spans="1:6" ht="13.35" customHeight="1">
      <c r="A32" s="54" t="s">
        <v>219</v>
      </c>
      <c r="B32" s="54"/>
      <c r="C32" s="54"/>
      <c r="D32" s="54"/>
      <c r="E32" s="54"/>
      <c r="F32" s="54"/>
    </row>
    <row r="33" spans="1:6">
      <c r="A33" s="8" t="s">
        <v>220</v>
      </c>
      <c r="B33" s="8" t="s">
        <v>221</v>
      </c>
      <c r="C33" s="8" t="s">
        <v>337</v>
      </c>
      <c r="D33" s="3"/>
      <c r="E33" s="14">
        <v>18600</v>
      </c>
      <c r="F33" s="3"/>
    </row>
    <row r="34" spans="1:6" ht="28.5">
      <c r="A34" s="8" t="s">
        <v>223</v>
      </c>
      <c r="B34" s="8" t="s">
        <v>224</v>
      </c>
      <c r="C34" s="8" t="s">
        <v>338</v>
      </c>
      <c r="D34" s="3" t="s">
        <v>684</v>
      </c>
      <c r="E34" s="14">
        <v>105000</v>
      </c>
      <c r="F34" s="3"/>
    </row>
    <row r="35" spans="1:6" ht="28.5">
      <c r="A35" s="8" t="s">
        <v>129</v>
      </c>
      <c r="B35" s="8" t="s">
        <v>226</v>
      </c>
      <c r="C35" s="8" t="s">
        <v>339</v>
      </c>
      <c r="D35" s="3" t="s">
        <v>684</v>
      </c>
      <c r="E35" s="14">
        <v>206000</v>
      </c>
      <c r="F35" s="3"/>
    </row>
    <row r="36" spans="1:6" ht="28.5">
      <c r="A36" s="8" t="s">
        <v>87</v>
      </c>
      <c r="B36" s="8" t="s">
        <v>228</v>
      </c>
      <c r="C36" s="8" t="s">
        <v>340</v>
      </c>
      <c r="D36" s="3" t="s">
        <v>684</v>
      </c>
      <c r="E36" s="14">
        <v>465873</v>
      </c>
      <c r="F36" s="3"/>
    </row>
    <row r="37" spans="1:6">
      <c r="A37" s="8" t="s">
        <v>230</v>
      </c>
      <c r="B37" s="8" t="s">
        <v>341</v>
      </c>
      <c r="C37" s="8" t="s">
        <v>342</v>
      </c>
      <c r="D37" s="3" t="s">
        <v>684</v>
      </c>
      <c r="E37" s="14">
        <v>37546</v>
      </c>
      <c r="F37" s="3"/>
    </row>
    <row r="38" spans="1:6">
      <c r="A38" s="8" t="s">
        <v>233</v>
      </c>
      <c r="B38" s="8" t="s">
        <v>234</v>
      </c>
      <c r="C38" s="8" t="s">
        <v>343</v>
      </c>
      <c r="D38" s="3" t="s">
        <v>684</v>
      </c>
      <c r="E38" s="14">
        <v>70849</v>
      </c>
      <c r="F38" s="3"/>
    </row>
    <row r="39" spans="1:6" ht="13.35" customHeight="1">
      <c r="A39" s="54" t="s">
        <v>344</v>
      </c>
      <c r="B39" s="54"/>
      <c r="C39" s="54"/>
      <c r="D39" s="54"/>
      <c r="E39" s="54"/>
      <c r="F39" s="54"/>
    </row>
    <row r="40" spans="1:6" ht="28.5">
      <c r="A40" s="8" t="s">
        <v>237</v>
      </c>
      <c r="B40" s="8" t="s">
        <v>345</v>
      </c>
      <c r="C40" s="8" t="s">
        <v>346</v>
      </c>
      <c r="D40" s="3" t="s">
        <v>684</v>
      </c>
      <c r="E40" s="14"/>
      <c r="F40" s="3" t="s">
        <v>685</v>
      </c>
    </row>
    <row r="41" spans="1:6" ht="28.5">
      <c r="A41" s="8" t="s">
        <v>140</v>
      </c>
      <c r="B41" s="8" t="s">
        <v>347</v>
      </c>
      <c r="C41" s="8" t="s">
        <v>348</v>
      </c>
      <c r="D41" s="3" t="s">
        <v>684</v>
      </c>
      <c r="E41" s="14">
        <v>12185</v>
      </c>
      <c r="F41" s="3" t="s">
        <v>699</v>
      </c>
    </row>
    <row r="42" spans="1:6" ht="13.35" customHeight="1">
      <c r="A42" s="54" t="s">
        <v>245</v>
      </c>
      <c r="B42" s="54"/>
      <c r="C42" s="54"/>
      <c r="D42" s="54"/>
      <c r="E42" s="54"/>
      <c r="F42" s="54"/>
    </row>
    <row r="43" spans="1:6" ht="42.75">
      <c r="A43" s="8" t="s">
        <v>246</v>
      </c>
      <c r="B43" s="8" t="s">
        <v>349</v>
      </c>
      <c r="C43" s="8" t="s">
        <v>350</v>
      </c>
      <c r="D43" s="3" t="s">
        <v>684</v>
      </c>
      <c r="E43" s="14">
        <v>13984</v>
      </c>
      <c r="F43" s="3"/>
    </row>
    <row r="44" spans="1:6" ht="15">
      <c r="A44" s="53" t="s">
        <v>249</v>
      </c>
      <c r="B44" s="53"/>
      <c r="C44" s="53"/>
      <c r="D44" s="53"/>
      <c r="E44" s="16">
        <f>SUM(E6:E43)</f>
        <v>2311267</v>
      </c>
      <c r="F44" s="1"/>
    </row>
    <row r="45" spans="1:6" ht="15">
      <c r="A45" s="43" t="s">
        <v>53</v>
      </c>
      <c r="B45" s="43"/>
      <c r="C45" s="43"/>
      <c r="D45" s="43"/>
      <c r="E45" s="17">
        <f>'Allowances-Alternates'!B8</f>
        <v>63000</v>
      </c>
      <c r="F45" s="1"/>
    </row>
    <row r="46" spans="1:6" ht="15">
      <c r="A46" s="53" t="s">
        <v>250</v>
      </c>
      <c r="B46" s="53"/>
      <c r="C46" s="53"/>
      <c r="D46" s="53"/>
      <c r="E46" s="16">
        <f>E44+E45</f>
        <v>2374267</v>
      </c>
      <c r="F46" s="1"/>
    </row>
    <row r="47" spans="1:6">
      <c r="A47" s="1"/>
      <c r="B47" s="1"/>
      <c r="C47" s="1"/>
      <c r="D47" s="1"/>
      <c r="E47" s="1"/>
      <c r="F47" s="1"/>
    </row>
    <row r="48" spans="1:6">
      <c r="A48" s="55" t="s">
        <v>351</v>
      </c>
      <c r="B48" s="55"/>
      <c r="C48" s="55"/>
      <c r="D48" s="55"/>
      <c r="E48" s="55"/>
      <c r="F48" s="55"/>
    </row>
    <row r="49" spans="1:6">
      <c r="A49" s="55"/>
      <c r="B49" s="55"/>
      <c r="C49" s="55"/>
      <c r="D49" s="55"/>
      <c r="E49" s="55"/>
      <c r="F49" s="55"/>
    </row>
    <row r="50" spans="1:6">
      <c r="A50" s="55"/>
      <c r="B50" s="55"/>
      <c r="C50" s="55"/>
      <c r="D50" s="55"/>
      <c r="E50" s="55"/>
      <c r="F50" s="55"/>
    </row>
    <row r="51" spans="1:6">
      <c r="A51" s="1"/>
      <c r="B51" s="1"/>
      <c r="C51" s="1"/>
      <c r="D51" s="1"/>
      <c r="E51" s="1"/>
      <c r="F51" s="1"/>
    </row>
  </sheetData>
  <mergeCells count="13">
    <mergeCell ref="A45:D45"/>
    <mergeCell ref="A46:D46"/>
    <mergeCell ref="A48:F50"/>
    <mergeCell ref="A24:F24"/>
    <mergeCell ref="A32:F32"/>
    <mergeCell ref="A39:F39"/>
    <mergeCell ref="A42:F42"/>
    <mergeCell ref="A44:D44"/>
    <mergeCell ref="A1:F1"/>
    <mergeCell ref="A2:F2"/>
    <mergeCell ref="A6:F6"/>
    <mergeCell ref="A10:F10"/>
    <mergeCell ref="A15:F15"/>
  </mergeCells>
  <pageMargins left="0.7" right="0.7" top="0.75" bottom="0.75" header="0.3" footer="0.3"/>
  <pageSetup paperSize="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F50"/>
  <sheetViews>
    <sheetView view="pageBreakPreview" topLeftCell="A25" zoomScaleNormal="100" zoomScaleSheetLayoutView="100" workbookViewId="0">
      <selection activeCell="E29" sqref="E29"/>
    </sheetView>
  </sheetViews>
  <sheetFormatPr defaultRowHeight="14.25"/>
  <cols>
    <col min="1" max="1" width="14" customWidth="1"/>
    <col min="2" max="2" width="25" customWidth="1"/>
    <col min="3" max="3" width="48" customWidth="1"/>
    <col min="4" max="4" width="28" customWidth="1"/>
    <col min="5" max="5" width="16" customWidth="1"/>
    <col min="6" max="6" width="35" customWidth="1"/>
  </cols>
  <sheetData>
    <row r="1" spans="1:6" ht="18.600000000000001" customHeight="1">
      <c r="A1" s="38" t="s">
        <v>252</v>
      </c>
      <c r="B1" s="38"/>
      <c r="C1" s="38"/>
      <c r="D1" s="38"/>
      <c r="E1" s="38"/>
      <c r="F1" s="38"/>
    </row>
    <row r="2" spans="1:6" ht="14.65" customHeight="1">
      <c r="A2" s="39" t="s">
        <v>253</v>
      </c>
      <c r="B2" s="39"/>
      <c r="C2" s="39"/>
      <c r="D2" s="39"/>
      <c r="E2" s="39"/>
      <c r="F2" s="39"/>
    </row>
    <row r="3" spans="1:6">
      <c r="A3" s="1"/>
      <c r="B3" s="1"/>
      <c r="C3" s="1"/>
      <c r="D3" s="1"/>
      <c r="E3" s="1"/>
      <c r="F3" s="1"/>
    </row>
    <row r="4" spans="1:6" ht="27.75" customHeight="1">
      <c r="A4" s="11" t="s">
        <v>143</v>
      </c>
      <c r="B4" s="11" t="s">
        <v>144</v>
      </c>
      <c r="C4" s="11" t="s">
        <v>145</v>
      </c>
      <c r="D4" s="11" t="s">
        <v>146</v>
      </c>
      <c r="E4" s="11" t="s">
        <v>147</v>
      </c>
      <c r="F4" s="11" t="s">
        <v>148</v>
      </c>
    </row>
    <row r="5" spans="1:6">
      <c r="A5" s="1"/>
      <c r="B5" s="1"/>
      <c r="C5" s="1"/>
      <c r="D5" s="1"/>
      <c r="E5" s="1"/>
      <c r="F5" s="1"/>
    </row>
    <row r="6" spans="1:6" ht="13.35" customHeight="1">
      <c r="A6" s="54" t="s">
        <v>254</v>
      </c>
      <c r="B6" s="54"/>
      <c r="C6" s="54"/>
      <c r="D6" s="54"/>
      <c r="E6" s="54"/>
      <c r="F6" s="54"/>
    </row>
    <row r="7" spans="1:6" ht="28.5">
      <c r="A7" s="8" t="s">
        <v>150</v>
      </c>
      <c r="B7" s="8" t="s">
        <v>151</v>
      </c>
      <c r="C7" s="8" t="s">
        <v>255</v>
      </c>
      <c r="D7" s="3" t="s">
        <v>689</v>
      </c>
      <c r="E7" s="14">
        <v>18475</v>
      </c>
      <c r="F7" s="3"/>
    </row>
    <row r="8" spans="1:6">
      <c r="A8" s="8" t="s">
        <v>69</v>
      </c>
      <c r="B8" s="8" t="s">
        <v>154</v>
      </c>
      <c r="C8" s="8" t="s">
        <v>651</v>
      </c>
      <c r="D8" s="3" t="s">
        <v>66</v>
      </c>
      <c r="E8" s="14">
        <v>57250</v>
      </c>
      <c r="F8" s="3"/>
    </row>
    <row r="9" spans="1:6" ht="13.35" customHeight="1">
      <c r="A9" s="54" t="s">
        <v>256</v>
      </c>
      <c r="B9" s="54"/>
      <c r="C9" s="54"/>
      <c r="D9" s="54"/>
      <c r="E9" s="54"/>
      <c r="F9" s="54"/>
    </row>
    <row r="10" spans="1:6" ht="28.5">
      <c r="A10" s="8" t="s">
        <v>159</v>
      </c>
      <c r="B10" s="8" t="s">
        <v>257</v>
      </c>
      <c r="C10" s="8" t="s">
        <v>258</v>
      </c>
      <c r="D10" s="3" t="s">
        <v>66</v>
      </c>
      <c r="E10" s="14">
        <v>66622</v>
      </c>
      <c r="F10" s="3"/>
    </row>
    <row r="11" spans="1:6">
      <c r="A11" s="8" t="s">
        <v>164</v>
      </c>
      <c r="B11" s="8" t="s">
        <v>165</v>
      </c>
      <c r="C11" s="8" t="s">
        <v>259</v>
      </c>
      <c r="D11" s="3" t="s">
        <v>66</v>
      </c>
      <c r="E11" s="14"/>
      <c r="F11" s="3" t="s">
        <v>690</v>
      </c>
    </row>
    <row r="12" spans="1:6" ht="28.5">
      <c r="A12" s="8" t="s">
        <v>74</v>
      </c>
      <c r="B12" s="8" t="s">
        <v>168</v>
      </c>
      <c r="C12" s="8" t="s">
        <v>260</v>
      </c>
      <c r="D12" s="3" t="s">
        <v>66</v>
      </c>
      <c r="E12" s="14"/>
      <c r="F12" s="3" t="s">
        <v>690</v>
      </c>
    </row>
    <row r="13" spans="1:6" ht="13.35" customHeight="1">
      <c r="A13" s="54" t="s">
        <v>261</v>
      </c>
      <c r="B13" s="54"/>
      <c r="C13" s="54"/>
      <c r="D13" s="54"/>
      <c r="E13" s="54"/>
      <c r="F13" s="54"/>
    </row>
    <row r="14" spans="1:6">
      <c r="A14" s="8" t="s">
        <v>171</v>
      </c>
      <c r="B14" s="8" t="s">
        <v>172</v>
      </c>
      <c r="C14" s="8" t="s">
        <v>262</v>
      </c>
      <c r="D14" s="3" t="s">
        <v>66</v>
      </c>
      <c r="E14" s="14"/>
      <c r="F14" s="3" t="s">
        <v>691</v>
      </c>
    </row>
    <row r="15" spans="1:6" ht="28.5">
      <c r="A15" s="8" t="s">
        <v>91</v>
      </c>
      <c r="B15" s="8" t="s">
        <v>263</v>
      </c>
      <c r="C15" s="8" t="s">
        <v>264</v>
      </c>
      <c r="D15" s="3" t="s">
        <v>66</v>
      </c>
      <c r="E15" s="14">
        <v>376016</v>
      </c>
      <c r="F15" s="3"/>
    </row>
    <row r="16" spans="1:6" ht="13.35" customHeight="1">
      <c r="A16" s="54" t="s">
        <v>265</v>
      </c>
      <c r="B16" s="54"/>
      <c r="C16" s="54"/>
      <c r="D16" s="54"/>
      <c r="E16" s="54"/>
      <c r="F16" s="54"/>
    </row>
    <row r="17" spans="1:6">
      <c r="A17" s="8" t="s">
        <v>177</v>
      </c>
      <c r="B17" s="8" t="s">
        <v>178</v>
      </c>
      <c r="C17" s="8" t="s">
        <v>266</v>
      </c>
      <c r="D17" s="3" t="s">
        <v>66</v>
      </c>
      <c r="E17" s="14"/>
      <c r="F17" s="3" t="s">
        <v>691</v>
      </c>
    </row>
    <row r="18" spans="1:6" ht="28.5">
      <c r="A18" s="8" t="s">
        <v>186</v>
      </c>
      <c r="B18" s="8" t="s">
        <v>267</v>
      </c>
      <c r="C18" s="8" t="s">
        <v>268</v>
      </c>
      <c r="D18" s="3" t="s">
        <v>66</v>
      </c>
      <c r="E18" s="14">
        <v>51100</v>
      </c>
      <c r="F18" s="3"/>
    </row>
    <row r="19" spans="1:6" ht="28.5">
      <c r="A19" s="8" t="s">
        <v>190</v>
      </c>
      <c r="B19" s="8" t="s">
        <v>191</v>
      </c>
      <c r="C19" s="8" t="s">
        <v>269</v>
      </c>
      <c r="D19" s="3" t="s">
        <v>66</v>
      </c>
      <c r="E19" s="14">
        <v>46870</v>
      </c>
      <c r="F19" s="3"/>
    </row>
    <row r="20" spans="1:6" ht="28.5">
      <c r="A20" s="8" t="s">
        <v>193</v>
      </c>
      <c r="B20" s="8" t="s">
        <v>270</v>
      </c>
      <c r="C20" s="8" t="s">
        <v>271</v>
      </c>
      <c r="D20" s="3" t="s">
        <v>66</v>
      </c>
      <c r="E20" s="14">
        <v>219000</v>
      </c>
      <c r="F20" s="3"/>
    </row>
    <row r="21" spans="1:6" ht="28.5">
      <c r="A21" s="8" t="s">
        <v>196</v>
      </c>
      <c r="B21" s="8" t="s">
        <v>197</v>
      </c>
      <c r="C21" s="8" t="s">
        <v>272</v>
      </c>
      <c r="D21" s="3" t="s">
        <v>66</v>
      </c>
      <c r="E21" s="14">
        <v>65237</v>
      </c>
      <c r="F21" s="3"/>
    </row>
    <row r="22" spans="1:6" ht="13.35" customHeight="1">
      <c r="A22" s="54" t="s">
        <v>199</v>
      </c>
      <c r="B22" s="54"/>
      <c r="C22" s="54"/>
      <c r="D22" s="54"/>
      <c r="E22" s="54"/>
      <c r="F22" s="54"/>
    </row>
    <row r="23" spans="1:6" ht="28.5">
      <c r="A23" s="8" t="s">
        <v>200</v>
      </c>
      <c r="B23" s="8" t="s">
        <v>201</v>
      </c>
      <c r="C23" s="8" t="s">
        <v>273</v>
      </c>
      <c r="D23" s="3" t="s">
        <v>66</v>
      </c>
      <c r="E23" s="14">
        <v>201092</v>
      </c>
      <c r="F23" s="3"/>
    </row>
    <row r="24" spans="1:6" ht="28.5">
      <c r="A24" s="8" t="s">
        <v>83</v>
      </c>
      <c r="B24" s="8" t="s">
        <v>274</v>
      </c>
      <c r="C24" s="8" t="s">
        <v>275</v>
      </c>
      <c r="D24" s="3" t="s">
        <v>66</v>
      </c>
      <c r="E24" s="14">
        <v>16035</v>
      </c>
      <c r="F24" s="3" t="s">
        <v>692</v>
      </c>
    </row>
    <row r="25" spans="1:6" ht="28.5">
      <c r="A25" s="8" t="s">
        <v>205</v>
      </c>
      <c r="B25" s="8" t="s">
        <v>206</v>
      </c>
      <c r="C25" s="8" t="s">
        <v>276</v>
      </c>
      <c r="D25" s="3" t="s">
        <v>66</v>
      </c>
      <c r="E25" s="14">
        <v>238115</v>
      </c>
      <c r="F25" s="3"/>
    </row>
    <row r="26" spans="1:6">
      <c r="A26" s="8" t="s">
        <v>277</v>
      </c>
      <c r="B26" s="8" t="s">
        <v>278</v>
      </c>
      <c r="C26" s="8" t="s">
        <v>279</v>
      </c>
      <c r="D26" s="3" t="s">
        <v>66</v>
      </c>
      <c r="E26" s="14"/>
      <c r="F26" s="3" t="s">
        <v>693</v>
      </c>
    </row>
    <row r="27" spans="1:6" ht="28.5">
      <c r="A27" s="8" t="s">
        <v>208</v>
      </c>
      <c r="B27" s="8" t="s">
        <v>209</v>
      </c>
      <c r="C27" s="8" t="s">
        <v>280</v>
      </c>
      <c r="D27" s="3" t="s">
        <v>66</v>
      </c>
      <c r="E27" s="14">
        <v>121477</v>
      </c>
      <c r="F27" s="3"/>
    </row>
    <row r="28" spans="1:6" ht="13.35" customHeight="1">
      <c r="A28" s="54" t="s">
        <v>281</v>
      </c>
      <c r="B28" s="54"/>
      <c r="C28" s="54"/>
      <c r="D28" s="54"/>
      <c r="E28" s="54"/>
      <c r="F28" s="54"/>
    </row>
    <row r="29" spans="1:6" ht="28.5">
      <c r="A29" s="8" t="s">
        <v>212</v>
      </c>
      <c r="B29" s="8" t="s">
        <v>213</v>
      </c>
      <c r="C29" s="8" t="s">
        <v>282</v>
      </c>
      <c r="D29" s="3" t="s">
        <v>66</v>
      </c>
      <c r="E29" s="14">
        <v>25106</v>
      </c>
      <c r="F29" s="3"/>
    </row>
    <row r="30" spans="1:6" ht="28.5">
      <c r="A30" s="8" t="s">
        <v>283</v>
      </c>
      <c r="B30" s="8" t="s">
        <v>284</v>
      </c>
      <c r="C30" s="8" t="s">
        <v>285</v>
      </c>
      <c r="D30" s="3" t="s">
        <v>66</v>
      </c>
      <c r="E30" s="14">
        <v>26605</v>
      </c>
      <c r="F30" s="3"/>
    </row>
    <row r="31" spans="1:6" ht="42.75">
      <c r="A31" s="8" t="s">
        <v>95</v>
      </c>
      <c r="B31" s="8" t="s">
        <v>286</v>
      </c>
      <c r="C31" s="8" t="s">
        <v>287</v>
      </c>
      <c r="D31" s="3" t="s">
        <v>66</v>
      </c>
      <c r="E31" s="14"/>
      <c r="F31" s="3" t="s">
        <v>694</v>
      </c>
    </row>
    <row r="32" spans="1:6">
      <c r="A32" s="8" t="s">
        <v>288</v>
      </c>
      <c r="B32" s="8" t="s">
        <v>289</v>
      </c>
      <c r="C32" s="8" t="s">
        <v>290</v>
      </c>
      <c r="D32" s="3" t="s">
        <v>66</v>
      </c>
      <c r="E32" s="14"/>
      <c r="F32" s="3" t="s">
        <v>695</v>
      </c>
    </row>
    <row r="33" spans="1:6" ht="28.5">
      <c r="A33" s="8" t="s">
        <v>291</v>
      </c>
      <c r="B33" s="8" t="s">
        <v>292</v>
      </c>
      <c r="C33" s="8" t="s">
        <v>293</v>
      </c>
      <c r="D33" s="3" t="s">
        <v>66</v>
      </c>
      <c r="E33" s="14"/>
      <c r="F33" s="3" t="s">
        <v>696</v>
      </c>
    </row>
    <row r="34" spans="1:6" ht="13.35" customHeight="1">
      <c r="A34" s="54" t="s">
        <v>219</v>
      </c>
      <c r="B34" s="54"/>
      <c r="C34" s="54"/>
      <c r="D34" s="54"/>
      <c r="E34" s="54"/>
      <c r="F34" s="54"/>
    </row>
    <row r="35" spans="1:6" ht="28.5">
      <c r="A35" s="8" t="s">
        <v>220</v>
      </c>
      <c r="B35" s="8" t="s">
        <v>221</v>
      </c>
      <c r="C35" s="8" t="s">
        <v>294</v>
      </c>
      <c r="D35" s="3" t="s">
        <v>66</v>
      </c>
      <c r="E35" s="14">
        <v>85000</v>
      </c>
      <c r="F35" s="3"/>
    </row>
    <row r="36" spans="1:6" ht="28.5">
      <c r="A36" s="8" t="s">
        <v>223</v>
      </c>
      <c r="B36" s="8" t="s">
        <v>224</v>
      </c>
      <c r="C36" s="8" t="s">
        <v>295</v>
      </c>
      <c r="D36" s="3" t="s">
        <v>66</v>
      </c>
      <c r="E36" s="14">
        <v>648000</v>
      </c>
      <c r="F36" s="3"/>
    </row>
    <row r="37" spans="1:6" ht="28.5">
      <c r="A37" s="8" t="s">
        <v>129</v>
      </c>
      <c r="B37" s="8" t="s">
        <v>226</v>
      </c>
      <c r="C37" s="8" t="s">
        <v>296</v>
      </c>
      <c r="D37" s="3" t="s">
        <v>66</v>
      </c>
      <c r="E37" s="14">
        <v>470000</v>
      </c>
      <c r="F37" s="3"/>
    </row>
    <row r="38" spans="1:6" ht="28.5">
      <c r="A38" s="8" t="s">
        <v>87</v>
      </c>
      <c r="B38" s="8" t="s">
        <v>228</v>
      </c>
      <c r="C38" s="8" t="s">
        <v>297</v>
      </c>
      <c r="D38" s="3" t="s">
        <v>66</v>
      </c>
      <c r="E38" s="14">
        <v>583948</v>
      </c>
      <c r="F38" s="3"/>
    </row>
    <row r="39" spans="1:6" ht="28.5">
      <c r="A39" s="8" t="s">
        <v>230</v>
      </c>
      <c r="B39" s="8" t="s">
        <v>298</v>
      </c>
      <c r="C39" s="8" t="s">
        <v>299</v>
      </c>
      <c r="D39" s="3" t="s">
        <v>66</v>
      </c>
      <c r="E39" s="14">
        <v>69709</v>
      </c>
      <c r="F39" s="3"/>
    </row>
    <row r="40" spans="1:6" ht="28.5">
      <c r="A40" s="8" t="s">
        <v>300</v>
      </c>
      <c r="B40" s="8" t="s">
        <v>301</v>
      </c>
      <c r="C40" s="8" t="s">
        <v>302</v>
      </c>
      <c r="D40" s="3" t="s">
        <v>66</v>
      </c>
      <c r="E40" s="14">
        <v>14000</v>
      </c>
      <c r="F40" s="3"/>
    </row>
    <row r="41" spans="1:6">
      <c r="A41" s="8" t="s">
        <v>233</v>
      </c>
      <c r="B41" s="8" t="s">
        <v>303</v>
      </c>
      <c r="C41" s="8" t="s">
        <v>304</v>
      </c>
      <c r="D41" s="3" t="s">
        <v>66</v>
      </c>
      <c r="E41" s="14"/>
      <c r="F41" s="3"/>
    </row>
    <row r="42" spans="1:6" ht="13.35" customHeight="1">
      <c r="A42" s="54" t="s">
        <v>245</v>
      </c>
      <c r="B42" s="54"/>
      <c r="C42" s="54"/>
      <c r="D42" s="54"/>
      <c r="E42" s="54"/>
      <c r="F42" s="54"/>
    </row>
    <row r="43" spans="1:6" ht="15">
      <c r="A43" s="53" t="s">
        <v>249</v>
      </c>
      <c r="B43" s="53"/>
      <c r="C43" s="53"/>
      <c r="D43" s="53"/>
      <c r="E43" s="16">
        <f>SUM(E6:E42)</f>
        <v>3399657</v>
      </c>
      <c r="F43" s="1"/>
    </row>
    <row r="44" spans="1:6" ht="15">
      <c r="A44" s="43" t="s">
        <v>53</v>
      </c>
      <c r="B44" s="43"/>
      <c r="C44" s="43"/>
      <c r="D44" s="43"/>
      <c r="E44" s="17">
        <f>'Allowances-Alternates'!B7</f>
        <v>872059</v>
      </c>
      <c r="F44" s="1"/>
    </row>
    <row r="45" spans="1:6" ht="15">
      <c r="A45" s="53" t="s">
        <v>250</v>
      </c>
      <c r="B45" s="53"/>
      <c r="C45" s="53"/>
      <c r="D45" s="53"/>
      <c r="E45" s="16">
        <f>E43+E44</f>
        <v>4271716</v>
      </c>
      <c r="F45" s="1"/>
    </row>
    <row r="46" spans="1:6">
      <c r="A46" s="1"/>
      <c r="B46" s="1"/>
      <c r="C46" s="1"/>
      <c r="D46" s="1"/>
      <c r="E46" s="1"/>
      <c r="F46" s="1"/>
    </row>
    <row r="47" spans="1:6">
      <c r="A47" s="55" t="s">
        <v>305</v>
      </c>
      <c r="B47" s="55"/>
      <c r="C47" s="55"/>
      <c r="D47" s="55"/>
      <c r="E47" s="55"/>
      <c r="F47" s="55"/>
    </row>
    <row r="48" spans="1:6">
      <c r="A48" s="55"/>
      <c r="B48" s="55"/>
      <c r="C48" s="55"/>
      <c r="D48" s="55"/>
      <c r="E48" s="55"/>
      <c r="F48" s="55"/>
    </row>
    <row r="49" spans="1:6">
      <c r="A49" s="55"/>
      <c r="B49" s="55"/>
      <c r="C49" s="55"/>
      <c r="D49" s="55"/>
      <c r="E49" s="55"/>
      <c r="F49" s="55"/>
    </row>
    <row r="50" spans="1:6">
      <c r="A50" s="1"/>
      <c r="B50" s="1"/>
      <c r="C50" s="1"/>
      <c r="D50" s="1"/>
      <c r="E50" s="1"/>
      <c r="F50" s="1"/>
    </row>
  </sheetData>
  <mergeCells count="14">
    <mergeCell ref="A43:D43"/>
    <mergeCell ref="A44:D44"/>
    <mergeCell ref="A45:D45"/>
    <mergeCell ref="A47:F49"/>
    <mergeCell ref="A16:F16"/>
    <mergeCell ref="A22:F22"/>
    <mergeCell ref="A28:F28"/>
    <mergeCell ref="A34:F34"/>
    <mergeCell ref="A42:F42"/>
    <mergeCell ref="A1:F1"/>
    <mergeCell ref="A2:F2"/>
    <mergeCell ref="A6:F6"/>
    <mergeCell ref="A9:F9"/>
    <mergeCell ref="A13:F13"/>
  </mergeCells>
  <pageMargins left="0.7" right="0.7" top="0.75" bottom="0.75" header="0.3" footer="0.3"/>
  <pageSetup paperSize="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K37"/>
  <sheetViews>
    <sheetView view="pageBreakPreview" zoomScaleNormal="100" zoomScaleSheetLayoutView="100" workbookViewId="0">
      <selection activeCell="G13" sqref="G13"/>
    </sheetView>
  </sheetViews>
  <sheetFormatPr defaultRowHeight="14.25"/>
  <cols>
    <col min="1" max="1" width="13" customWidth="1"/>
    <col min="2" max="2" width="16" customWidth="1"/>
    <col min="3" max="3" width="12" customWidth="1"/>
    <col min="4" max="4" width="38" customWidth="1"/>
    <col min="5" max="5" width="9" customWidth="1"/>
    <col min="6" max="9" width="12" customWidth="1"/>
    <col min="10" max="10" width="15" customWidth="1"/>
    <col min="11" max="11" width="36" customWidth="1"/>
  </cols>
  <sheetData>
    <row r="1" spans="1:11" ht="18.600000000000001" customHeight="1">
      <c r="A1" s="38" t="s">
        <v>431</v>
      </c>
      <c r="B1" s="38"/>
      <c r="C1" s="38"/>
      <c r="D1" s="38"/>
      <c r="E1" s="38"/>
      <c r="F1" s="38"/>
      <c r="G1" s="38"/>
      <c r="H1" s="38"/>
      <c r="I1" s="38"/>
      <c r="J1" s="38"/>
      <c r="K1" s="38"/>
    </row>
    <row r="2" spans="1:11" ht="14.65" customHeight="1">
      <c r="A2" s="39" t="s">
        <v>652</v>
      </c>
      <c r="B2" s="39"/>
      <c r="C2" s="39"/>
      <c r="D2" s="39"/>
      <c r="E2" s="39"/>
      <c r="F2" s="39"/>
      <c r="G2" s="39"/>
      <c r="H2" s="39"/>
      <c r="I2" s="39"/>
      <c r="J2" s="39"/>
      <c r="K2" s="39"/>
    </row>
    <row r="3" spans="1:11">
      <c r="A3" s="1"/>
      <c r="B3" s="1"/>
      <c r="C3" s="1"/>
      <c r="D3" s="1"/>
      <c r="E3" s="1"/>
      <c r="F3" s="1"/>
      <c r="G3" s="1"/>
      <c r="H3" s="1"/>
      <c r="I3" s="1"/>
      <c r="J3" s="1"/>
      <c r="K3" s="1"/>
    </row>
    <row r="4" spans="1:11" ht="18.600000000000001" customHeight="1">
      <c r="A4" s="11" t="s">
        <v>432</v>
      </c>
      <c r="B4" s="11" t="s">
        <v>46</v>
      </c>
      <c r="C4" s="11" t="s">
        <v>55</v>
      </c>
      <c r="D4" s="11" t="s">
        <v>56</v>
      </c>
      <c r="E4" s="11" t="s">
        <v>58</v>
      </c>
      <c r="F4" s="11" t="s">
        <v>433</v>
      </c>
      <c r="G4" s="11" t="s">
        <v>434</v>
      </c>
      <c r="H4" s="11" t="s">
        <v>435</v>
      </c>
      <c r="I4" s="11" t="s">
        <v>436</v>
      </c>
      <c r="J4" s="11" t="s">
        <v>437</v>
      </c>
      <c r="K4" s="11" t="s">
        <v>438</v>
      </c>
    </row>
    <row r="5" spans="1:11">
      <c r="A5" s="1"/>
      <c r="B5" s="1"/>
      <c r="C5" s="1"/>
      <c r="D5" s="1"/>
      <c r="E5" s="1"/>
      <c r="F5" s="1"/>
      <c r="G5" s="1"/>
      <c r="H5" s="1"/>
      <c r="I5" s="1"/>
      <c r="J5" s="1"/>
      <c r="K5" s="1"/>
    </row>
    <row r="6" spans="1:11">
      <c r="A6" s="3" t="s">
        <v>439</v>
      </c>
      <c r="B6" s="3" t="s">
        <v>50</v>
      </c>
      <c r="C6" s="3" t="s">
        <v>64</v>
      </c>
      <c r="D6" s="3" t="s">
        <v>440</v>
      </c>
      <c r="E6" s="3" t="s">
        <v>108</v>
      </c>
      <c r="F6" s="14"/>
      <c r="G6" s="14"/>
      <c r="H6" s="14"/>
      <c r="I6" s="14"/>
      <c r="J6" s="12">
        <f t="shared" ref="J6:J23" si="0">SUM(F6:I6)</f>
        <v>0</v>
      </c>
      <c r="K6" s="3"/>
    </row>
    <row r="7" spans="1:11">
      <c r="A7" s="3" t="s">
        <v>441</v>
      </c>
      <c r="B7" s="3" t="s">
        <v>50</v>
      </c>
      <c r="C7" s="3" t="s">
        <v>64</v>
      </c>
      <c r="D7" s="3" t="s">
        <v>442</v>
      </c>
      <c r="E7" s="3" t="s">
        <v>76</v>
      </c>
      <c r="F7" s="14"/>
      <c r="G7" s="14"/>
      <c r="H7" s="14"/>
      <c r="I7" s="14"/>
      <c r="J7" s="12">
        <f t="shared" si="0"/>
        <v>0</v>
      </c>
      <c r="K7" s="3"/>
    </row>
    <row r="8" spans="1:11">
      <c r="A8" s="3" t="s">
        <v>443</v>
      </c>
      <c r="B8" s="3" t="s">
        <v>50</v>
      </c>
      <c r="C8" s="3" t="s">
        <v>64</v>
      </c>
      <c r="D8" s="3" t="s">
        <v>444</v>
      </c>
      <c r="E8" s="3" t="s">
        <v>108</v>
      </c>
      <c r="F8" s="14"/>
      <c r="G8" s="14"/>
      <c r="H8" s="14"/>
      <c r="I8" s="14"/>
      <c r="J8" s="12">
        <f t="shared" si="0"/>
        <v>0</v>
      </c>
      <c r="K8" s="3"/>
    </row>
    <row r="9" spans="1:11">
      <c r="A9" s="3" t="s">
        <v>445</v>
      </c>
      <c r="B9" s="3" t="s">
        <v>50</v>
      </c>
      <c r="C9" s="3" t="s">
        <v>64</v>
      </c>
      <c r="D9" s="3" t="s">
        <v>446</v>
      </c>
      <c r="E9" s="3" t="s">
        <v>66</v>
      </c>
      <c r="F9" s="14"/>
      <c r="G9" s="14"/>
      <c r="H9" s="14"/>
      <c r="I9" s="14"/>
      <c r="J9" s="12">
        <f t="shared" si="0"/>
        <v>0</v>
      </c>
      <c r="K9" s="3"/>
    </row>
    <row r="10" spans="1:11">
      <c r="A10" s="3" t="s">
        <v>447</v>
      </c>
      <c r="B10" s="3" t="s">
        <v>50</v>
      </c>
      <c r="C10" s="3" t="s">
        <v>74</v>
      </c>
      <c r="D10" s="3" t="s">
        <v>448</v>
      </c>
      <c r="E10" s="3" t="s">
        <v>76</v>
      </c>
      <c r="F10" s="14"/>
      <c r="G10" s="14"/>
      <c r="H10" s="14"/>
      <c r="I10" s="14"/>
      <c r="J10" s="12">
        <f t="shared" si="0"/>
        <v>0</v>
      </c>
      <c r="K10" s="3" t="s">
        <v>671</v>
      </c>
    </row>
    <row r="11" spans="1:11">
      <c r="A11" s="3" t="s">
        <v>449</v>
      </c>
      <c r="B11" s="3" t="s">
        <v>50</v>
      </c>
      <c r="C11" s="3" t="s">
        <v>159</v>
      </c>
      <c r="D11" s="3" t="s">
        <v>450</v>
      </c>
      <c r="E11" s="3" t="s">
        <v>76</v>
      </c>
      <c r="F11" s="14"/>
      <c r="G11" s="14"/>
      <c r="H11" s="14"/>
      <c r="I11" s="14"/>
      <c r="J11" s="12">
        <f t="shared" si="0"/>
        <v>0</v>
      </c>
      <c r="K11" s="3" t="s">
        <v>672</v>
      </c>
    </row>
    <row r="12" spans="1:11">
      <c r="A12" s="3" t="s">
        <v>451</v>
      </c>
      <c r="B12" s="3" t="s">
        <v>50</v>
      </c>
      <c r="C12" s="3" t="s">
        <v>159</v>
      </c>
      <c r="D12" s="3" t="s">
        <v>452</v>
      </c>
      <c r="E12" s="3" t="s">
        <v>108</v>
      </c>
      <c r="F12" s="14">
        <v>14</v>
      </c>
      <c r="G12" s="14">
        <v>6</v>
      </c>
      <c r="H12" s="14">
        <v>1</v>
      </c>
      <c r="I12" s="14">
        <v>2</v>
      </c>
      <c r="J12" s="12">
        <f t="shared" si="0"/>
        <v>23</v>
      </c>
      <c r="K12" s="3"/>
    </row>
    <row r="13" spans="1:11">
      <c r="A13" s="3" t="s">
        <v>453</v>
      </c>
      <c r="B13" s="3" t="s">
        <v>52</v>
      </c>
      <c r="C13" s="3" t="s">
        <v>106</v>
      </c>
      <c r="D13" s="3" t="s">
        <v>454</v>
      </c>
      <c r="E13" s="3" t="s">
        <v>108</v>
      </c>
      <c r="F13" s="14"/>
      <c r="G13" s="14"/>
      <c r="H13" s="14"/>
      <c r="I13" s="14"/>
      <c r="J13" s="12">
        <f t="shared" si="0"/>
        <v>0</v>
      </c>
      <c r="K13" s="3"/>
    </row>
    <row r="14" spans="1:11">
      <c r="A14" s="3" t="s">
        <v>455</v>
      </c>
      <c r="B14" s="3" t="s">
        <v>51</v>
      </c>
      <c r="C14" s="3" t="s">
        <v>122</v>
      </c>
      <c r="D14" s="3" t="s">
        <v>456</v>
      </c>
      <c r="E14" s="3" t="s">
        <v>108</v>
      </c>
      <c r="F14" s="14"/>
      <c r="G14" s="14"/>
      <c r="H14" s="14"/>
      <c r="I14" s="14"/>
      <c r="J14" s="12">
        <f t="shared" si="0"/>
        <v>0</v>
      </c>
      <c r="K14" s="3"/>
    </row>
    <row r="15" spans="1:11">
      <c r="A15" s="3" t="s">
        <v>457</v>
      </c>
      <c r="B15" s="3" t="s">
        <v>51</v>
      </c>
      <c r="C15" s="3" t="s">
        <v>208</v>
      </c>
      <c r="D15" s="3" t="s">
        <v>458</v>
      </c>
      <c r="E15" s="3" t="s">
        <v>108</v>
      </c>
      <c r="F15" s="14">
        <v>4.5</v>
      </c>
      <c r="G15" s="14"/>
      <c r="H15" s="14"/>
      <c r="I15" s="14"/>
      <c r="J15" s="12">
        <f t="shared" si="0"/>
        <v>4.5</v>
      </c>
      <c r="K15" s="3"/>
    </row>
    <row r="16" spans="1:11">
      <c r="A16" s="3" t="s">
        <v>459</v>
      </c>
      <c r="B16" s="3" t="s">
        <v>51</v>
      </c>
      <c r="C16" s="3" t="s">
        <v>200</v>
      </c>
      <c r="D16" s="3" t="s">
        <v>460</v>
      </c>
      <c r="E16" s="3" t="s">
        <v>108</v>
      </c>
      <c r="F16" s="14"/>
      <c r="G16" s="14"/>
      <c r="H16" s="14"/>
      <c r="I16" s="14"/>
      <c r="J16" s="12">
        <f t="shared" si="0"/>
        <v>0</v>
      </c>
      <c r="K16" s="3"/>
    </row>
    <row r="17" spans="1:11">
      <c r="A17" s="3" t="s">
        <v>461</v>
      </c>
      <c r="B17" s="3" t="s">
        <v>51</v>
      </c>
      <c r="C17" s="3" t="s">
        <v>83</v>
      </c>
      <c r="D17" s="3" t="s">
        <v>462</v>
      </c>
      <c r="E17" s="3" t="s">
        <v>108</v>
      </c>
      <c r="F17" s="14"/>
      <c r="G17" s="14"/>
      <c r="H17" s="14"/>
      <c r="I17" s="14"/>
      <c r="J17" s="12">
        <f t="shared" si="0"/>
        <v>0</v>
      </c>
      <c r="K17" s="3"/>
    </row>
    <row r="18" spans="1:11">
      <c r="A18" s="3" t="s">
        <v>463</v>
      </c>
      <c r="B18" s="3" t="s">
        <v>464</v>
      </c>
      <c r="C18" s="3" t="s">
        <v>409</v>
      </c>
      <c r="D18" s="3" t="s">
        <v>465</v>
      </c>
      <c r="E18" s="3" t="s">
        <v>411</v>
      </c>
      <c r="F18" s="14">
        <v>98</v>
      </c>
      <c r="G18" s="14"/>
      <c r="H18" s="14"/>
      <c r="I18" s="14"/>
      <c r="J18" s="12">
        <f t="shared" si="0"/>
        <v>98</v>
      </c>
      <c r="K18" s="3"/>
    </row>
    <row r="19" spans="1:11">
      <c r="A19" s="3" t="s">
        <v>466</v>
      </c>
      <c r="B19" s="3" t="s">
        <v>464</v>
      </c>
      <c r="C19" s="3" t="s">
        <v>409</v>
      </c>
      <c r="D19" s="3" t="s">
        <v>467</v>
      </c>
      <c r="E19" s="3" t="s">
        <v>411</v>
      </c>
      <c r="F19" s="14">
        <v>108</v>
      </c>
      <c r="G19" s="14"/>
      <c r="H19" s="14"/>
      <c r="I19" s="14"/>
      <c r="J19" s="12">
        <f t="shared" si="0"/>
        <v>108</v>
      </c>
      <c r="K19" s="3"/>
    </row>
    <row r="20" spans="1:11">
      <c r="A20" s="3" t="s">
        <v>468</v>
      </c>
      <c r="B20" s="3" t="s">
        <v>464</v>
      </c>
      <c r="C20" s="3" t="s">
        <v>409</v>
      </c>
      <c r="D20" s="3" t="s">
        <v>469</v>
      </c>
      <c r="E20" s="3" t="s">
        <v>411</v>
      </c>
      <c r="F20" s="14">
        <v>80</v>
      </c>
      <c r="G20" s="14"/>
      <c r="H20" s="14"/>
      <c r="I20" s="14"/>
      <c r="J20" s="12">
        <f t="shared" si="0"/>
        <v>80</v>
      </c>
      <c r="K20" s="3"/>
    </row>
    <row r="21" spans="1:11">
      <c r="A21" s="3" t="s">
        <v>470</v>
      </c>
      <c r="B21" s="3" t="s">
        <v>464</v>
      </c>
      <c r="C21" s="3" t="s">
        <v>409</v>
      </c>
      <c r="D21" s="3" t="s">
        <v>471</v>
      </c>
      <c r="E21" s="3" t="s">
        <v>411</v>
      </c>
      <c r="F21" s="14">
        <v>95</v>
      </c>
      <c r="G21" s="14"/>
      <c r="H21" s="14"/>
      <c r="I21" s="14"/>
      <c r="J21" s="12">
        <f t="shared" si="0"/>
        <v>95</v>
      </c>
      <c r="K21" s="3"/>
    </row>
    <row r="22" spans="1:11">
      <c r="A22" s="3" t="s">
        <v>472</v>
      </c>
      <c r="B22" s="3" t="s">
        <v>464</v>
      </c>
      <c r="C22" s="3" t="s">
        <v>415</v>
      </c>
      <c r="D22" s="3" t="s">
        <v>473</v>
      </c>
      <c r="E22" s="3" t="s">
        <v>474</v>
      </c>
      <c r="F22" s="14">
        <v>0</v>
      </c>
      <c r="G22" s="14">
        <v>995</v>
      </c>
      <c r="H22" s="14"/>
      <c r="I22" s="14">
        <v>90</v>
      </c>
      <c r="J22" s="12">
        <f t="shared" si="0"/>
        <v>1085</v>
      </c>
      <c r="K22" s="3"/>
    </row>
    <row r="23" spans="1:11">
      <c r="A23" s="3" t="s">
        <v>475</v>
      </c>
      <c r="B23" s="3" t="s">
        <v>464</v>
      </c>
      <c r="C23" s="3" t="s">
        <v>395</v>
      </c>
      <c r="D23" s="3" t="s">
        <v>476</v>
      </c>
      <c r="E23" s="3" t="s">
        <v>477</v>
      </c>
      <c r="F23" s="14">
        <v>0</v>
      </c>
      <c r="G23" s="14"/>
      <c r="H23" s="14"/>
      <c r="I23" s="14"/>
      <c r="J23" s="12">
        <f t="shared" si="0"/>
        <v>0</v>
      </c>
      <c r="K23" s="3"/>
    </row>
    <row r="24" spans="1:11">
      <c r="A24" s="3"/>
      <c r="B24" s="3"/>
      <c r="C24" s="3"/>
      <c r="D24" s="3"/>
      <c r="E24" s="3"/>
      <c r="F24" s="14"/>
      <c r="G24" s="14"/>
      <c r="H24" s="14"/>
      <c r="I24" s="14"/>
      <c r="J24" s="12"/>
      <c r="K24" s="3"/>
    </row>
    <row r="25" spans="1:11">
      <c r="A25" s="3"/>
      <c r="B25" s="3"/>
      <c r="C25" s="3"/>
      <c r="D25" s="3"/>
      <c r="E25" s="3"/>
      <c r="F25" s="14"/>
      <c r="G25" s="14"/>
      <c r="H25" s="14"/>
      <c r="I25" s="14"/>
      <c r="J25" s="12"/>
      <c r="K25" s="3"/>
    </row>
    <row r="26" spans="1:11">
      <c r="A26" s="3"/>
      <c r="B26" s="3"/>
      <c r="C26" s="3"/>
      <c r="D26" s="3"/>
      <c r="E26" s="3"/>
      <c r="F26" s="14"/>
      <c r="G26" s="14"/>
      <c r="H26" s="14"/>
      <c r="I26" s="14"/>
      <c r="J26" s="12"/>
      <c r="K26" s="3"/>
    </row>
    <row r="27" spans="1:11">
      <c r="A27" s="3"/>
      <c r="B27" s="3"/>
      <c r="C27" s="3"/>
      <c r="D27" s="3"/>
      <c r="E27" s="3"/>
      <c r="F27" s="14"/>
      <c r="G27" s="14"/>
      <c r="H27" s="14"/>
      <c r="I27" s="14"/>
      <c r="J27" s="12"/>
      <c r="K27" s="3"/>
    </row>
    <row r="28" spans="1:11">
      <c r="A28" s="3"/>
      <c r="B28" s="3"/>
      <c r="C28" s="3"/>
      <c r="D28" s="3"/>
      <c r="E28" s="3"/>
      <c r="F28" s="14"/>
      <c r="G28" s="14"/>
      <c r="H28" s="14"/>
      <c r="I28" s="14"/>
      <c r="J28" s="12"/>
      <c r="K28" s="3"/>
    </row>
    <row r="29" spans="1:11">
      <c r="A29" s="3"/>
      <c r="B29" s="3"/>
      <c r="C29" s="3"/>
      <c r="D29" s="3"/>
      <c r="E29" s="3"/>
      <c r="F29" s="14"/>
      <c r="G29" s="14"/>
      <c r="H29" s="14"/>
      <c r="I29" s="14"/>
      <c r="J29" s="12"/>
      <c r="K29" s="3"/>
    </row>
    <row r="30" spans="1:11">
      <c r="A30" s="3"/>
      <c r="B30" s="3"/>
      <c r="C30" s="3"/>
      <c r="D30" s="3"/>
      <c r="E30" s="3"/>
      <c r="F30" s="14"/>
      <c r="G30" s="14"/>
      <c r="H30" s="14"/>
      <c r="I30" s="14"/>
      <c r="J30" s="12"/>
      <c r="K30" s="3"/>
    </row>
    <row r="31" spans="1:11">
      <c r="A31" s="3"/>
      <c r="B31" s="3"/>
      <c r="C31" s="3"/>
      <c r="D31" s="3"/>
      <c r="E31" s="3"/>
      <c r="F31" s="14"/>
      <c r="G31" s="14"/>
      <c r="H31" s="14"/>
      <c r="I31" s="14"/>
      <c r="J31" s="12"/>
      <c r="K31" s="3"/>
    </row>
    <row r="32" spans="1:11">
      <c r="A32" s="3"/>
      <c r="B32" s="3"/>
      <c r="C32" s="3"/>
      <c r="D32" s="3"/>
      <c r="E32" s="3"/>
      <c r="F32" s="14"/>
      <c r="G32" s="14"/>
      <c r="H32" s="14"/>
      <c r="I32" s="14"/>
      <c r="J32" s="12"/>
      <c r="K32" s="3"/>
    </row>
    <row r="33" spans="1:11">
      <c r="A33" s="3"/>
      <c r="B33" s="3"/>
      <c r="C33" s="3"/>
      <c r="D33" s="3"/>
      <c r="E33" s="3"/>
      <c r="F33" s="14"/>
      <c r="G33" s="14"/>
      <c r="H33" s="14"/>
      <c r="I33" s="14"/>
      <c r="J33" s="12"/>
      <c r="K33" s="3"/>
    </row>
    <row r="34" spans="1:11">
      <c r="A34" s="3"/>
      <c r="B34" s="3"/>
      <c r="C34" s="3"/>
      <c r="D34" s="3"/>
      <c r="E34" s="3"/>
      <c r="F34" s="14"/>
      <c r="G34" s="14"/>
      <c r="H34" s="14"/>
      <c r="I34" s="14"/>
      <c r="J34" s="12"/>
      <c r="K34" s="3"/>
    </row>
    <row r="35" spans="1:11">
      <c r="A35" s="3"/>
      <c r="B35" s="3"/>
      <c r="C35" s="3"/>
      <c r="D35" s="3"/>
      <c r="E35" s="3"/>
      <c r="F35" s="14"/>
      <c r="G35" s="14"/>
      <c r="H35" s="14"/>
      <c r="I35" s="14"/>
      <c r="J35" s="12"/>
      <c r="K35" s="3"/>
    </row>
    <row r="36" spans="1:11">
      <c r="A36" s="1"/>
      <c r="B36" s="1"/>
      <c r="C36" s="1"/>
      <c r="D36" s="1"/>
      <c r="E36" s="1"/>
      <c r="F36" s="1"/>
      <c r="G36" s="1"/>
      <c r="H36" s="1"/>
      <c r="I36" s="1"/>
      <c r="J36" s="1"/>
      <c r="K36" s="1"/>
    </row>
    <row r="37" spans="1:11">
      <c r="A37" s="1"/>
      <c r="B37" s="1"/>
      <c r="C37" s="1"/>
      <c r="D37" s="1"/>
      <c r="E37" s="1"/>
      <c r="F37" s="1"/>
      <c r="G37" s="1"/>
      <c r="H37" s="1"/>
      <c r="I37" s="1"/>
      <c r="J37" s="1"/>
      <c r="K37" s="1"/>
    </row>
  </sheetData>
  <mergeCells count="2">
    <mergeCell ref="A1:K1"/>
    <mergeCell ref="A2:K2"/>
  </mergeCells>
  <dataValidations count="2">
    <dataValidation type="list" sqref="B6:B35" xr:uid="{00000000-0002-0000-0600-000000000000}">
      <formula1>"Base Building,Joyful Garden,Burlington,All"</formula1>
    </dataValidation>
    <dataValidation type="list" sqref="E6:E35" xr:uid="{00000000-0002-0000-0600-000001000000}">
      <formula1>"LS,EA,LF,SF,CY,HR,DAY,MO,TBD"</formula1>
    </dataValidation>
  </dataValidations>
  <pageMargins left="0.7" right="0.7" top="0.75" bottom="0.75" header="0.3" footer="0.3"/>
  <pageSetup paperSize="3" scale="9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I37"/>
  <sheetViews>
    <sheetView zoomScaleNormal="100" workbookViewId="0">
      <selection activeCell="D26" sqref="D26"/>
    </sheetView>
  </sheetViews>
  <sheetFormatPr defaultRowHeight="14.25"/>
  <cols>
    <col min="1" max="1" width="28" customWidth="1"/>
    <col min="2" max="2" width="25" customWidth="1"/>
    <col min="3" max="3" width="30" customWidth="1"/>
    <col min="4" max="4" width="24" customWidth="1"/>
    <col min="5" max="5" width="16" customWidth="1"/>
    <col min="6" max="6" width="30" customWidth="1"/>
    <col min="7" max="7" width="15" customWidth="1"/>
    <col min="8" max="8" width="18" customWidth="1"/>
    <col min="9" max="9" width="34" customWidth="1"/>
  </cols>
  <sheetData>
    <row r="1" spans="1:9" ht="18.600000000000001" customHeight="1">
      <c r="A1" s="38" t="s">
        <v>478</v>
      </c>
      <c r="B1" s="38"/>
      <c r="C1" s="38"/>
      <c r="D1" s="38"/>
      <c r="E1" s="38"/>
      <c r="F1" s="38"/>
      <c r="G1" s="38"/>
      <c r="H1" s="38"/>
      <c r="I1" s="38"/>
    </row>
    <row r="2" spans="1:9" ht="14.65" customHeight="1">
      <c r="A2" s="39" t="s">
        <v>479</v>
      </c>
      <c r="B2" s="39"/>
      <c r="C2" s="39"/>
      <c r="D2" s="39"/>
      <c r="E2" s="39"/>
      <c r="F2" s="39"/>
      <c r="G2" s="39"/>
      <c r="H2" s="39"/>
      <c r="I2" s="39"/>
    </row>
    <row r="3" spans="1:9">
      <c r="A3" s="1"/>
      <c r="B3" s="1"/>
      <c r="C3" s="1"/>
      <c r="D3" s="1"/>
      <c r="E3" s="1"/>
      <c r="F3" s="1"/>
      <c r="G3" s="1"/>
      <c r="H3" s="1"/>
      <c r="I3" s="1"/>
    </row>
    <row r="4" spans="1:9" ht="28.5" customHeight="1">
      <c r="A4" s="11" t="s">
        <v>480</v>
      </c>
      <c r="B4" s="11" t="s">
        <v>481</v>
      </c>
      <c r="C4" s="11" t="s">
        <v>482</v>
      </c>
      <c r="D4" s="11" t="s">
        <v>483</v>
      </c>
      <c r="E4" s="11" t="s">
        <v>484</v>
      </c>
      <c r="F4" s="11" t="s">
        <v>485</v>
      </c>
      <c r="G4" s="11" t="s">
        <v>486</v>
      </c>
      <c r="H4" s="11" t="s">
        <v>487</v>
      </c>
      <c r="I4" s="11" t="s">
        <v>62</v>
      </c>
    </row>
    <row r="5" spans="1:9">
      <c r="A5" s="1"/>
      <c r="B5" s="1"/>
      <c r="C5" s="1"/>
      <c r="D5" s="1"/>
      <c r="E5" s="1"/>
      <c r="F5" s="1"/>
      <c r="G5" s="1"/>
      <c r="H5" s="1"/>
      <c r="I5" s="1"/>
    </row>
    <row r="6" spans="1:9">
      <c r="A6" s="3" t="s">
        <v>488</v>
      </c>
      <c r="B6" s="3" t="s">
        <v>464</v>
      </c>
      <c r="C6" s="3" t="s">
        <v>669</v>
      </c>
      <c r="D6" s="3"/>
      <c r="E6" s="3" t="s">
        <v>668</v>
      </c>
      <c r="F6" s="3"/>
      <c r="G6" s="3"/>
      <c r="H6" s="3"/>
      <c r="I6" s="3"/>
    </row>
    <row r="7" spans="1:9">
      <c r="A7" s="3" t="s">
        <v>156</v>
      </c>
      <c r="B7" s="3" t="s">
        <v>489</v>
      </c>
      <c r="C7" s="3" t="s">
        <v>669</v>
      </c>
      <c r="D7" s="3"/>
      <c r="E7" s="3" t="s">
        <v>668</v>
      </c>
      <c r="F7" s="3"/>
      <c r="G7" s="3"/>
      <c r="H7" s="3"/>
      <c r="I7" s="3"/>
    </row>
    <row r="8" spans="1:9">
      <c r="A8" s="3" t="s">
        <v>490</v>
      </c>
      <c r="B8" s="3" t="s">
        <v>464</v>
      </c>
      <c r="C8" s="3" t="s">
        <v>669</v>
      </c>
      <c r="D8" s="3"/>
      <c r="E8" s="3" t="s">
        <v>668</v>
      </c>
      <c r="F8" s="3"/>
      <c r="G8" s="3"/>
      <c r="H8" s="3"/>
      <c r="I8" s="3"/>
    </row>
    <row r="9" spans="1:9">
      <c r="A9" s="3" t="s">
        <v>165</v>
      </c>
      <c r="B9" s="3" t="s">
        <v>489</v>
      </c>
      <c r="C9" s="3" t="s">
        <v>669</v>
      </c>
      <c r="D9" s="3"/>
      <c r="E9" s="3" t="s">
        <v>668</v>
      </c>
      <c r="F9" s="3"/>
      <c r="G9" s="3"/>
      <c r="H9" s="3"/>
      <c r="I9" s="3"/>
    </row>
    <row r="10" spans="1:9">
      <c r="A10" s="3" t="s">
        <v>491</v>
      </c>
      <c r="B10" s="3" t="s">
        <v>464</v>
      </c>
      <c r="C10" s="3" t="s">
        <v>669</v>
      </c>
      <c r="D10" s="3"/>
      <c r="E10" s="3" t="s">
        <v>668</v>
      </c>
      <c r="F10" s="3"/>
      <c r="G10" s="3"/>
      <c r="H10" s="3"/>
      <c r="I10" s="3"/>
    </row>
    <row r="11" spans="1:9">
      <c r="A11" s="3" t="s">
        <v>172</v>
      </c>
      <c r="B11" s="3" t="s">
        <v>464</v>
      </c>
      <c r="C11" s="3" t="s">
        <v>669</v>
      </c>
      <c r="D11" s="3"/>
      <c r="E11" s="3" t="s">
        <v>668</v>
      </c>
      <c r="F11" s="3"/>
      <c r="G11" s="3"/>
      <c r="H11" s="3"/>
      <c r="I11" s="3"/>
    </row>
    <row r="12" spans="1:9">
      <c r="A12" s="3" t="s">
        <v>492</v>
      </c>
      <c r="B12" s="3" t="s">
        <v>493</v>
      </c>
      <c r="C12" s="3" t="s">
        <v>669</v>
      </c>
      <c r="D12" s="3"/>
      <c r="E12" s="3" t="s">
        <v>668</v>
      </c>
      <c r="F12" s="3"/>
      <c r="G12" s="3"/>
      <c r="H12" s="3"/>
      <c r="I12" s="3"/>
    </row>
    <row r="13" spans="1:9" ht="28.5">
      <c r="A13" s="3" t="s">
        <v>267</v>
      </c>
      <c r="B13" s="3" t="s">
        <v>464</v>
      </c>
      <c r="C13" s="3" t="s">
        <v>669</v>
      </c>
      <c r="D13" s="3"/>
      <c r="E13" s="3" t="s">
        <v>668</v>
      </c>
      <c r="F13" s="3" t="s">
        <v>494</v>
      </c>
      <c r="G13" s="3"/>
      <c r="H13" s="3"/>
      <c r="I13" s="3"/>
    </row>
    <row r="14" spans="1:9">
      <c r="A14" s="3" t="s">
        <v>495</v>
      </c>
      <c r="B14" s="3" t="s">
        <v>464</v>
      </c>
      <c r="C14" s="3" t="s">
        <v>669</v>
      </c>
      <c r="D14" s="3"/>
      <c r="E14" s="3" t="s">
        <v>668</v>
      </c>
      <c r="F14" s="3"/>
      <c r="G14" s="3"/>
      <c r="H14" s="3"/>
      <c r="I14" s="3"/>
    </row>
    <row r="15" spans="1:9">
      <c r="A15" s="3" t="s">
        <v>496</v>
      </c>
      <c r="B15" s="3" t="s">
        <v>51</v>
      </c>
      <c r="C15" s="3" t="s">
        <v>669</v>
      </c>
      <c r="D15" s="3"/>
      <c r="E15" s="3" t="s">
        <v>668</v>
      </c>
      <c r="F15" s="3"/>
      <c r="G15" s="3"/>
      <c r="H15" s="3"/>
      <c r="I15" s="3"/>
    </row>
    <row r="16" spans="1:9">
      <c r="A16" s="3" t="s">
        <v>497</v>
      </c>
      <c r="B16" s="3" t="s">
        <v>464</v>
      </c>
      <c r="C16" s="3" t="s">
        <v>669</v>
      </c>
      <c r="D16" s="3"/>
      <c r="E16" s="3" t="s">
        <v>668</v>
      </c>
      <c r="F16" s="3"/>
      <c r="G16" s="3"/>
      <c r="H16" s="3"/>
      <c r="I16" s="3"/>
    </row>
    <row r="17" spans="1:9">
      <c r="A17" s="3" t="s">
        <v>498</v>
      </c>
      <c r="B17" s="3" t="s">
        <v>464</v>
      </c>
      <c r="C17" s="3" t="s">
        <v>669</v>
      </c>
      <c r="D17" s="3"/>
      <c r="E17" s="3" t="s">
        <v>668</v>
      </c>
      <c r="F17" s="3"/>
      <c r="G17" s="3"/>
      <c r="H17" s="3"/>
      <c r="I17" s="3"/>
    </row>
    <row r="18" spans="1:9">
      <c r="A18" s="3" t="s">
        <v>274</v>
      </c>
      <c r="B18" s="3" t="s">
        <v>493</v>
      </c>
      <c r="C18" s="3" t="s">
        <v>669</v>
      </c>
      <c r="D18" s="3"/>
      <c r="E18" s="3" t="s">
        <v>668</v>
      </c>
      <c r="F18" s="3"/>
      <c r="G18" s="3"/>
      <c r="H18" s="3"/>
      <c r="I18" s="3"/>
    </row>
    <row r="19" spans="1:9">
      <c r="A19" s="3" t="s">
        <v>206</v>
      </c>
      <c r="B19" s="3" t="s">
        <v>493</v>
      </c>
      <c r="C19" s="3" t="s">
        <v>669</v>
      </c>
      <c r="D19" s="3"/>
      <c r="E19" s="3" t="s">
        <v>668</v>
      </c>
      <c r="F19" s="3"/>
      <c r="G19" s="3"/>
      <c r="H19" s="3"/>
      <c r="I19" s="3"/>
    </row>
    <row r="20" spans="1:9">
      <c r="A20" s="3" t="s">
        <v>499</v>
      </c>
      <c r="B20" s="3" t="s">
        <v>464</v>
      </c>
      <c r="C20" s="3" t="s">
        <v>669</v>
      </c>
      <c r="D20" s="3"/>
      <c r="E20" s="3" t="s">
        <v>668</v>
      </c>
      <c r="F20" s="3"/>
      <c r="G20" s="3"/>
      <c r="H20" s="3"/>
      <c r="I20" s="3"/>
    </row>
    <row r="21" spans="1:9">
      <c r="A21" s="3" t="s">
        <v>331</v>
      </c>
      <c r="B21" s="3" t="s">
        <v>464</v>
      </c>
      <c r="C21" s="3" t="s">
        <v>669</v>
      </c>
      <c r="D21" s="3"/>
      <c r="E21" s="3" t="s">
        <v>668</v>
      </c>
      <c r="F21" s="3"/>
      <c r="G21" s="3"/>
      <c r="H21" s="3"/>
      <c r="I21" s="3"/>
    </row>
    <row r="22" spans="1:9">
      <c r="A22" s="3" t="s">
        <v>500</v>
      </c>
      <c r="B22" s="3" t="s">
        <v>51</v>
      </c>
      <c r="C22" s="3" t="s">
        <v>501</v>
      </c>
      <c r="D22" s="3"/>
      <c r="E22" s="3"/>
      <c r="F22" s="3" t="s">
        <v>502</v>
      </c>
      <c r="G22" s="3" t="s">
        <v>503</v>
      </c>
      <c r="H22" s="3" t="s">
        <v>504</v>
      </c>
      <c r="I22" s="3"/>
    </row>
    <row r="23" spans="1:9">
      <c r="A23" s="3" t="s">
        <v>221</v>
      </c>
      <c r="B23" s="3" t="s">
        <v>464</v>
      </c>
      <c r="C23" s="3" t="s">
        <v>669</v>
      </c>
      <c r="D23" s="3"/>
      <c r="E23" s="3" t="s">
        <v>668</v>
      </c>
      <c r="F23" s="3"/>
      <c r="G23" s="3"/>
      <c r="H23" s="3"/>
      <c r="I23" s="3"/>
    </row>
    <row r="24" spans="1:9">
      <c r="A24" s="3" t="s">
        <v>224</v>
      </c>
      <c r="B24" s="3" t="s">
        <v>464</v>
      </c>
      <c r="C24" s="3" t="s">
        <v>669</v>
      </c>
      <c r="D24" s="3"/>
      <c r="E24" s="3" t="s">
        <v>668</v>
      </c>
      <c r="F24" s="3"/>
      <c r="G24" s="3"/>
      <c r="H24" s="3"/>
      <c r="I24" s="3"/>
    </row>
    <row r="25" spans="1:9">
      <c r="A25" s="3" t="s">
        <v>226</v>
      </c>
      <c r="B25" s="3" t="s">
        <v>464</v>
      </c>
      <c r="C25" s="3" t="s">
        <v>669</v>
      </c>
      <c r="D25" s="3"/>
      <c r="E25" s="3" t="s">
        <v>668</v>
      </c>
      <c r="F25" s="3"/>
      <c r="G25" s="3"/>
      <c r="H25" s="3"/>
      <c r="I25" s="3"/>
    </row>
    <row r="26" spans="1:9">
      <c r="A26" s="3" t="s">
        <v>228</v>
      </c>
      <c r="B26" s="3" t="s">
        <v>464</v>
      </c>
      <c r="C26" s="3" t="s">
        <v>669</v>
      </c>
      <c r="D26" s="3"/>
      <c r="E26" s="3" t="s">
        <v>668</v>
      </c>
      <c r="F26" s="3"/>
      <c r="G26" s="3"/>
      <c r="H26" s="3"/>
      <c r="I26" s="3"/>
    </row>
    <row r="27" spans="1:9">
      <c r="A27" s="3" t="s">
        <v>505</v>
      </c>
      <c r="B27" s="3" t="s">
        <v>464</v>
      </c>
      <c r="C27" s="3" t="s">
        <v>669</v>
      </c>
      <c r="D27" s="3"/>
      <c r="E27" s="3" t="s">
        <v>668</v>
      </c>
      <c r="F27" s="3"/>
      <c r="G27" s="3"/>
      <c r="H27" s="3"/>
      <c r="I27" s="3"/>
    </row>
    <row r="28" spans="1:9">
      <c r="A28" s="3" t="s">
        <v>506</v>
      </c>
      <c r="B28" s="3" t="s">
        <v>50</v>
      </c>
      <c r="C28" s="3" t="s">
        <v>669</v>
      </c>
      <c r="D28" s="3"/>
      <c r="E28" s="3" t="s">
        <v>668</v>
      </c>
      <c r="F28" s="3"/>
      <c r="G28" s="3"/>
      <c r="H28" s="3"/>
      <c r="I28" s="3"/>
    </row>
    <row r="29" spans="1:9">
      <c r="A29" s="3" t="s">
        <v>507</v>
      </c>
      <c r="B29" s="3" t="s">
        <v>50</v>
      </c>
      <c r="C29" s="3" t="s">
        <v>669</v>
      </c>
      <c r="D29" s="3"/>
      <c r="E29" s="3" t="s">
        <v>668</v>
      </c>
      <c r="F29" s="3"/>
      <c r="G29" s="3"/>
      <c r="H29" s="3"/>
      <c r="I29" s="3"/>
    </row>
    <row r="30" spans="1:9">
      <c r="A30" s="3" t="s">
        <v>508</v>
      </c>
      <c r="B30" s="3" t="s">
        <v>489</v>
      </c>
      <c r="C30" s="3" t="s">
        <v>669</v>
      </c>
      <c r="D30" s="3"/>
      <c r="E30" s="3" t="s">
        <v>668</v>
      </c>
      <c r="F30" s="3"/>
      <c r="G30" s="3"/>
      <c r="H30" s="3"/>
      <c r="I30" s="3"/>
    </row>
    <row r="31" spans="1:9">
      <c r="A31" s="3"/>
      <c r="B31" s="3"/>
      <c r="C31" s="3"/>
      <c r="D31" s="3"/>
      <c r="E31" s="3"/>
      <c r="F31" s="3"/>
      <c r="G31" s="3"/>
      <c r="H31" s="3"/>
      <c r="I31" s="3"/>
    </row>
    <row r="32" spans="1:9">
      <c r="A32" s="3"/>
      <c r="B32" s="3"/>
      <c r="C32" s="3"/>
      <c r="D32" s="3"/>
      <c r="E32" s="3"/>
      <c r="F32" s="3"/>
      <c r="G32" s="3"/>
      <c r="H32" s="3"/>
      <c r="I32" s="3"/>
    </row>
    <row r="33" spans="1:9">
      <c r="A33" s="3"/>
      <c r="B33" s="3"/>
      <c r="C33" s="3"/>
      <c r="D33" s="3"/>
      <c r="E33" s="3"/>
      <c r="F33" s="3"/>
      <c r="G33" s="3"/>
      <c r="H33" s="3"/>
      <c r="I33" s="3"/>
    </row>
    <row r="34" spans="1:9">
      <c r="A34" s="3"/>
      <c r="B34" s="3"/>
      <c r="C34" s="3"/>
      <c r="D34" s="3"/>
      <c r="E34" s="3"/>
      <c r="F34" s="3"/>
      <c r="G34" s="3"/>
      <c r="H34" s="3"/>
      <c r="I34" s="3"/>
    </row>
    <row r="35" spans="1:9">
      <c r="A35" s="3"/>
      <c r="B35" s="3"/>
      <c r="C35" s="3"/>
      <c r="D35" s="3"/>
      <c r="E35" s="3"/>
      <c r="F35" s="3"/>
      <c r="G35" s="3"/>
      <c r="H35" s="3"/>
      <c r="I35" s="3"/>
    </row>
    <row r="36" spans="1:9">
      <c r="A36" s="1"/>
      <c r="B36" s="1"/>
      <c r="C36" s="1"/>
      <c r="D36" s="1"/>
      <c r="E36" s="1"/>
      <c r="F36" s="1"/>
      <c r="G36" s="1"/>
      <c r="H36" s="1"/>
      <c r="I36" s="1"/>
    </row>
    <row r="37" spans="1:9">
      <c r="A37" s="1"/>
      <c r="B37" s="1"/>
      <c r="C37" s="1"/>
      <c r="D37" s="1"/>
      <c r="E37" s="1"/>
      <c r="F37" s="1"/>
      <c r="G37" s="1"/>
      <c r="H37" s="1"/>
      <c r="I37" s="1"/>
    </row>
  </sheetData>
  <mergeCells count="2">
    <mergeCell ref="A1:I1"/>
    <mergeCell ref="A2:I2"/>
  </mergeCells>
  <dataValidations count="4">
    <dataValidation type="list" sqref="B6:B35" xr:uid="{00000000-0002-0000-0700-000000000000}">
      <formula1>"Base Building,Joyful Garden,Burlington,All,Base Building / Burlington,Joyful Garden / Burlington"</formula1>
    </dataValidation>
    <dataValidation type="list" sqref="E6:E35" xr:uid="{00000000-0002-0000-0700-000001000000}">
      <formula1>"Union,Open Shop,Mixed,TBD"</formula1>
    </dataValidation>
    <dataValidation type="list" sqref="G6:G35" xr:uid="{00000000-0002-0000-0700-000002000000}">
      <formula1>"Yes,No,TBD"</formula1>
    </dataValidation>
    <dataValidation type="list" sqref="H6:H35" xr:uid="{00000000-0002-0000-0700-000003000000}">
      <formula1>"Firm Quote,Budget Quote,Scope Pending,Required,TBD"</formula1>
    </dataValidation>
  </dataValidations>
  <pageMargins left="0.7" right="0.7" top="0.75" bottom="0.75" header="0.3" footer="0.3"/>
  <pageSetup paperSize="3"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A1:H57"/>
  <sheetViews>
    <sheetView view="pageBreakPreview" zoomScale="60" zoomScaleNormal="100" workbookViewId="0">
      <selection activeCell="H19" sqref="H19"/>
    </sheetView>
  </sheetViews>
  <sheetFormatPr defaultRowHeight="14.25"/>
  <cols>
    <col min="1" max="1" width="8" customWidth="1"/>
    <col min="2" max="2" width="17" customWidth="1"/>
    <col min="3" max="3" width="15" customWidth="1"/>
    <col min="4" max="4" width="24" customWidth="1"/>
    <col min="5" max="5" width="48" customWidth="1"/>
    <col min="6" max="7" width="16" customWidth="1"/>
    <col min="8" max="8" width="38" customWidth="1"/>
  </cols>
  <sheetData>
    <row r="1" spans="1:8" ht="18.600000000000001" customHeight="1">
      <c r="A1" s="38" t="s">
        <v>509</v>
      </c>
      <c r="B1" s="38"/>
      <c r="C1" s="38"/>
      <c r="D1" s="38"/>
      <c r="E1" s="38"/>
      <c r="F1" s="38"/>
      <c r="G1" s="38"/>
      <c r="H1" s="38"/>
    </row>
    <row r="2" spans="1:8" ht="14.65" customHeight="1">
      <c r="A2" s="39" t="s">
        <v>510</v>
      </c>
      <c r="B2" s="39"/>
      <c r="C2" s="39"/>
      <c r="D2" s="39"/>
      <c r="E2" s="39"/>
      <c r="F2" s="39"/>
      <c r="G2" s="39"/>
      <c r="H2" s="39"/>
    </row>
    <row r="3" spans="1:8">
      <c r="A3" s="1"/>
      <c r="B3" s="1"/>
      <c r="C3" s="1"/>
      <c r="D3" s="1"/>
      <c r="E3" s="1"/>
      <c r="F3" s="1"/>
      <c r="G3" s="1"/>
      <c r="H3" s="1"/>
    </row>
    <row r="4" spans="1:8" ht="28.5" customHeight="1">
      <c r="A4" s="11" t="s">
        <v>511</v>
      </c>
      <c r="B4" s="11" t="s">
        <v>46</v>
      </c>
      <c r="C4" s="11" t="s">
        <v>512</v>
      </c>
      <c r="D4" s="11" t="s">
        <v>513</v>
      </c>
      <c r="E4" s="11" t="s">
        <v>56</v>
      </c>
      <c r="F4" s="11" t="s">
        <v>514</v>
      </c>
      <c r="G4" s="11" t="s">
        <v>113</v>
      </c>
      <c r="H4" s="11" t="s">
        <v>515</v>
      </c>
    </row>
    <row r="5" spans="1:8">
      <c r="A5" s="1"/>
      <c r="B5" s="1"/>
      <c r="C5" s="1"/>
      <c r="D5" s="1"/>
      <c r="E5" s="1"/>
      <c r="F5" s="1"/>
      <c r="G5" s="1"/>
      <c r="H5" s="1"/>
    </row>
    <row r="6" spans="1:8">
      <c r="A6" s="3">
        <v>1</v>
      </c>
      <c r="B6" s="3" t="s">
        <v>660</v>
      </c>
      <c r="C6" s="3" t="s">
        <v>661</v>
      </c>
      <c r="D6" s="3" t="s">
        <v>662</v>
      </c>
      <c r="E6" s="3" t="s">
        <v>663</v>
      </c>
      <c r="F6" s="14" t="s">
        <v>662</v>
      </c>
      <c r="G6" s="3" t="s">
        <v>662</v>
      </c>
      <c r="H6" s="3" t="s">
        <v>664</v>
      </c>
    </row>
    <row r="7" spans="1:8">
      <c r="A7" s="3">
        <v>2</v>
      </c>
      <c r="B7" s="3"/>
      <c r="C7" s="3"/>
      <c r="D7" s="3"/>
      <c r="E7" s="3"/>
      <c r="F7" s="14"/>
      <c r="G7" s="3"/>
      <c r="H7" s="3"/>
    </row>
    <row r="8" spans="1:8">
      <c r="A8" s="3">
        <v>3</v>
      </c>
      <c r="B8" s="3"/>
      <c r="C8" s="3"/>
      <c r="D8" s="3"/>
      <c r="E8" s="3"/>
      <c r="F8" s="14"/>
      <c r="G8" s="3"/>
      <c r="H8" s="3"/>
    </row>
    <row r="9" spans="1:8">
      <c r="A9" s="3">
        <v>4</v>
      </c>
      <c r="B9" s="3"/>
      <c r="C9" s="3"/>
      <c r="D9" s="3"/>
      <c r="E9" s="3"/>
      <c r="F9" s="14"/>
      <c r="G9" s="3"/>
      <c r="H9" s="3"/>
    </row>
    <row r="10" spans="1:8">
      <c r="A10" s="3">
        <v>5</v>
      </c>
      <c r="B10" s="3"/>
      <c r="C10" s="3"/>
      <c r="D10" s="3"/>
      <c r="E10" s="3"/>
      <c r="F10" s="14"/>
      <c r="G10" s="3"/>
      <c r="H10" s="3"/>
    </row>
    <row r="11" spans="1:8">
      <c r="A11" s="3">
        <v>6</v>
      </c>
      <c r="B11" s="3"/>
      <c r="C11" s="3"/>
      <c r="D11" s="3"/>
      <c r="E11" s="3"/>
      <c r="F11" s="14"/>
      <c r="G11" s="3"/>
      <c r="H11" s="3"/>
    </row>
    <row r="12" spans="1:8">
      <c r="A12" s="3">
        <v>7</v>
      </c>
      <c r="B12" s="3"/>
      <c r="C12" s="3"/>
      <c r="D12" s="3"/>
      <c r="E12" s="3"/>
      <c r="F12" s="14"/>
      <c r="G12" s="3"/>
      <c r="H12" s="3"/>
    </row>
    <row r="13" spans="1:8">
      <c r="A13" s="3">
        <v>8</v>
      </c>
      <c r="B13" s="3"/>
      <c r="C13" s="3"/>
      <c r="D13" s="3"/>
      <c r="E13" s="3"/>
      <c r="F13" s="14"/>
      <c r="G13" s="3"/>
      <c r="H13" s="3"/>
    </row>
    <row r="14" spans="1:8">
      <c r="A14" s="3">
        <v>9</v>
      </c>
      <c r="B14" s="3"/>
      <c r="C14" s="3"/>
      <c r="D14" s="3"/>
      <c r="E14" s="3"/>
      <c r="F14" s="14"/>
      <c r="G14" s="3"/>
      <c r="H14" s="3"/>
    </row>
    <row r="15" spans="1:8">
      <c r="A15" s="3">
        <v>10</v>
      </c>
      <c r="B15" s="3"/>
      <c r="C15" s="3"/>
      <c r="D15" s="3"/>
      <c r="E15" s="3"/>
      <c r="F15" s="14"/>
      <c r="G15" s="3"/>
      <c r="H15" s="3"/>
    </row>
    <row r="16" spans="1:8">
      <c r="A16" s="3">
        <v>11</v>
      </c>
      <c r="B16" s="3"/>
      <c r="C16" s="3"/>
      <c r="D16" s="3"/>
      <c r="E16" s="3"/>
      <c r="F16" s="14"/>
      <c r="G16" s="3"/>
      <c r="H16" s="3"/>
    </row>
    <row r="17" spans="1:8">
      <c r="A17" s="3">
        <v>12</v>
      </c>
      <c r="B17" s="3"/>
      <c r="C17" s="3"/>
      <c r="D17" s="3"/>
      <c r="E17" s="3"/>
      <c r="F17" s="14"/>
      <c r="G17" s="3"/>
      <c r="H17" s="3"/>
    </row>
    <row r="18" spans="1:8">
      <c r="A18" s="3">
        <v>13</v>
      </c>
      <c r="B18" s="3"/>
      <c r="C18" s="3"/>
      <c r="D18" s="3"/>
      <c r="E18" s="3"/>
      <c r="F18" s="14"/>
      <c r="G18" s="3"/>
      <c r="H18" s="3"/>
    </row>
    <row r="19" spans="1:8">
      <c r="A19" s="3">
        <v>14</v>
      </c>
      <c r="B19" s="3"/>
      <c r="C19" s="3"/>
      <c r="D19" s="3"/>
      <c r="E19" s="3"/>
      <c r="F19" s="14"/>
      <c r="G19" s="3"/>
      <c r="H19" s="3"/>
    </row>
    <row r="20" spans="1:8">
      <c r="A20" s="3">
        <v>15</v>
      </c>
      <c r="B20" s="3"/>
      <c r="C20" s="3"/>
      <c r="D20" s="3"/>
      <c r="E20" s="3"/>
      <c r="F20" s="14"/>
      <c r="G20" s="3"/>
      <c r="H20" s="3"/>
    </row>
    <row r="21" spans="1:8">
      <c r="A21" s="3">
        <v>16</v>
      </c>
      <c r="B21" s="3"/>
      <c r="C21" s="3"/>
      <c r="D21" s="3"/>
      <c r="E21" s="3"/>
      <c r="F21" s="14"/>
      <c r="G21" s="3"/>
      <c r="H21" s="3"/>
    </row>
    <row r="22" spans="1:8">
      <c r="A22" s="3">
        <v>17</v>
      </c>
      <c r="B22" s="3"/>
      <c r="C22" s="3"/>
      <c r="D22" s="3"/>
      <c r="E22" s="3"/>
      <c r="F22" s="14"/>
      <c r="G22" s="3"/>
      <c r="H22" s="3"/>
    </row>
    <row r="23" spans="1:8">
      <c r="A23" s="3">
        <v>18</v>
      </c>
      <c r="B23" s="3"/>
      <c r="C23" s="3"/>
      <c r="D23" s="3"/>
      <c r="E23" s="3"/>
      <c r="F23" s="14"/>
      <c r="G23" s="3"/>
      <c r="H23" s="3"/>
    </row>
    <row r="24" spans="1:8">
      <c r="A24" s="3">
        <v>19</v>
      </c>
      <c r="B24" s="3"/>
      <c r="C24" s="3"/>
      <c r="D24" s="3"/>
      <c r="E24" s="3"/>
      <c r="F24" s="14"/>
      <c r="G24" s="3"/>
      <c r="H24" s="3"/>
    </row>
    <row r="25" spans="1:8">
      <c r="A25" s="3">
        <v>20</v>
      </c>
      <c r="B25" s="3"/>
      <c r="C25" s="3"/>
      <c r="D25" s="3"/>
      <c r="E25" s="3"/>
      <c r="F25" s="14"/>
      <c r="G25" s="3"/>
      <c r="H25" s="3"/>
    </row>
    <row r="26" spans="1:8">
      <c r="A26" s="3">
        <v>21</v>
      </c>
      <c r="B26" s="3"/>
      <c r="C26" s="3"/>
      <c r="D26" s="3"/>
      <c r="E26" s="3"/>
      <c r="F26" s="14"/>
      <c r="G26" s="3"/>
      <c r="H26" s="3"/>
    </row>
    <row r="27" spans="1:8">
      <c r="A27" s="3">
        <v>22</v>
      </c>
      <c r="B27" s="3"/>
      <c r="C27" s="3"/>
      <c r="D27" s="3"/>
      <c r="E27" s="3"/>
      <c r="F27" s="14"/>
      <c r="G27" s="3"/>
      <c r="H27" s="3"/>
    </row>
    <row r="28" spans="1:8">
      <c r="A28" s="3">
        <v>23</v>
      </c>
      <c r="B28" s="3"/>
      <c r="C28" s="3"/>
      <c r="D28" s="3"/>
      <c r="E28" s="3"/>
      <c r="F28" s="14"/>
      <c r="G28" s="3"/>
      <c r="H28" s="3"/>
    </row>
    <row r="29" spans="1:8">
      <c r="A29" s="3">
        <v>24</v>
      </c>
      <c r="B29" s="3"/>
      <c r="C29" s="3"/>
      <c r="D29" s="3"/>
      <c r="E29" s="3"/>
      <c r="F29" s="14"/>
      <c r="G29" s="3"/>
      <c r="H29" s="3"/>
    </row>
    <row r="30" spans="1:8">
      <c r="A30" s="3">
        <v>25</v>
      </c>
      <c r="B30" s="3"/>
      <c r="C30" s="3"/>
      <c r="D30" s="3"/>
      <c r="E30" s="3"/>
      <c r="F30" s="14"/>
      <c r="G30" s="3"/>
      <c r="H30" s="3"/>
    </row>
    <row r="31" spans="1:8">
      <c r="A31" s="3">
        <v>26</v>
      </c>
      <c r="B31" s="3"/>
      <c r="C31" s="3"/>
      <c r="D31" s="3"/>
      <c r="E31" s="3"/>
      <c r="F31" s="14"/>
      <c r="G31" s="3"/>
      <c r="H31" s="3"/>
    </row>
    <row r="32" spans="1:8">
      <c r="A32" s="3">
        <v>27</v>
      </c>
      <c r="B32" s="3"/>
      <c r="C32" s="3"/>
      <c r="D32" s="3"/>
      <c r="E32" s="3"/>
      <c r="F32" s="14"/>
      <c r="G32" s="3"/>
      <c r="H32" s="3"/>
    </row>
    <row r="33" spans="1:8">
      <c r="A33" s="3">
        <v>28</v>
      </c>
      <c r="B33" s="3"/>
      <c r="C33" s="3"/>
      <c r="D33" s="3"/>
      <c r="E33" s="3"/>
      <c r="F33" s="14"/>
      <c r="G33" s="3"/>
      <c r="H33" s="3"/>
    </row>
    <row r="34" spans="1:8">
      <c r="A34" s="3">
        <v>29</v>
      </c>
      <c r="B34" s="3"/>
      <c r="C34" s="3"/>
      <c r="D34" s="3"/>
      <c r="E34" s="3"/>
      <c r="F34" s="14"/>
      <c r="G34" s="3"/>
      <c r="H34" s="3"/>
    </row>
    <row r="35" spans="1:8">
      <c r="A35" s="3">
        <v>30</v>
      </c>
      <c r="B35" s="3"/>
      <c r="C35" s="3"/>
      <c r="D35" s="3"/>
      <c r="E35" s="3"/>
      <c r="F35" s="14"/>
      <c r="G35" s="3"/>
      <c r="H35" s="3"/>
    </row>
    <row r="36" spans="1:8">
      <c r="A36" s="3">
        <v>31</v>
      </c>
      <c r="B36" s="3"/>
      <c r="C36" s="3"/>
      <c r="D36" s="3"/>
      <c r="E36" s="3"/>
      <c r="F36" s="14"/>
      <c r="G36" s="3"/>
      <c r="H36" s="3"/>
    </row>
    <row r="37" spans="1:8">
      <c r="A37" s="3">
        <v>32</v>
      </c>
      <c r="B37" s="3"/>
      <c r="C37" s="3"/>
      <c r="D37" s="3"/>
      <c r="E37" s="3"/>
      <c r="F37" s="14"/>
      <c r="G37" s="3"/>
      <c r="H37" s="3"/>
    </row>
    <row r="38" spans="1:8">
      <c r="A38" s="3">
        <v>33</v>
      </c>
      <c r="B38" s="3"/>
      <c r="C38" s="3"/>
      <c r="D38" s="3"/>
      <c r="E38" s="3"/>
      <c r="F38" s="14"/>
      <c r="G38" s="3"/>
      <c r="H38" s="3"/>
    </row>
    <row r="39" spans="1:8">
      <c r="A39" s="3">
        <v>34</v>
      </c>
      <c r="B39" s="3"/>
      <c r="C39" s="3"/>
      <c r="D39" s="3"/>
      <c r="E39" s="3"/>
      <c r="F39" s="14"/>
      <c r="G39" s="3"/>
      <c r="H39" s="3"/>
    </row>
    <row r="40" spans="1:8">
      <c r="A40" s="3">
        <v>35</v>
      </c>
      <c r="B40" s="3"/>
      <c r="C40" s="3"/>
      <c r="D40" s="3"/>
      <c r="E40" s="3"/>
      <c r="F40" s="14"/>
      <c r="G40" s="3"/>
      <c r="H40" s="3"/>
    </row>
    <row r="41" spans="1:8">
      <c r="A41" s="3">
        <v>36</v>
      </c>
      <c r="B41" s="3"/>
      <c r="C41" s="3"/>
      <c r="D41" s="3"/>
      <c r="E41" s="3"/>
      <c r="F41" s="14"/>
      <c r="G41" s="3"/>
      <c r="H41" s="3"/>
    </row>
    <row r="42" spans="1:8">
      <c r="A42" s="3">
        <v>37</v>
      </c>
      <c r="B42" s="3"/>
      <c r="C42" s="3"/>
      <c r="D42" s="3"/>
      <c r="E42" s="3"/>
      <c r="F42" s="14"/>
      <c r="G42" s="3"/>
      <c r="H42" s="3"/>
    </row>
    <row r="43" spans="1:8">
      <c r="A43" s="3">
        <v>38</v>
      </c>
      <c r="B43" s="3"/>
      <c r="C43" s="3"/>
      <c r="D43" s="3"/>
      <c r="E43" s="3"/>
      <c r="F43" s="14"/>
      <c r="G43" s="3"/>
      <c r="H43" s="3"/>
    </row>
    <row r="44" spans="1:8">
      <c r="A44" s="3">
        <v>39</v>
      </c>
      <c r="B44" s="3"/>
      <c r="C44" s="3"/>
      <c r="D44" s="3"/>
      <c r="E44" s="3"/>
      <c r="F44" s="14"/>
      <c r="G44" s="3"/>
      <c r="H44" s="3"/>
    </row>
    <row r="45" spans="1:8">
      <c r="A45" s="3">
        <v>40</v>
      </c>
      <c r="B45" s="3"/>
      <c r="C45" s="3"/>
      <c r="D45" s="3"/>
      <c r="E45" s="3"/>
      <c r="F45" s="14"/>
      <c r="G45" s="3"/>
      <c r="H45" s="3"/>
    </row>
    <row r="46" spans="1:8">
      <c r="A46" s="3">
        <v>41</v>
      </c>
      <c r="B46" s="3"/>
      <c r="C46" s="3"/>
      <c r="D46" s="3"/>
      <c r="E46" s="3"/>
      <c r="F46" s="14"/>
      <c r="G46" s="3"/>
      <c r="H46" s="3"/>
    </row>
    <row r="47" spans="1:8">
      <c r="A47" s="3">
        <v>42</v>
      </c>
      <c r="B47" s="3"/>
      <c r="C47" s="3"/>
      <c r="D47" s="3"/>
      <c r="E47" s="3"/>
      <c r="F47" s="14"/>
      <c r="G47" s="3"/>
      <c r="H47" s="3"/>
    </row>
    <row r="48" spans="1:8">
      <c r="A48" s="3">
        <v>43</v>
      </c>
      <c r="B48" s="3"/>
      <c r="C48" s="3"/>
      <c r="D48" s="3"/>
      <c r="E48" s="3"/>
      <c r="F48" s="14"/>
      <c r="G48" s="3"/>
      <c r="H48" s="3"/>
    </row>
    <row r="49" spans="1:8">
      <c r="A49" s="3">
        <v>44</v>
      </c>
      <c r="B49" s="3"/>
      <c r="C49" s="3"/>
      <c r="D49" s="3"/>
      <c r="E49" s="3"/>
      <c r="F49" s="14"/>
      <c r="G49" s="3"/>
      <c r="H49" s="3"/>
    </row>
    <row r="50" spans="1:8">
      <c r="A50" s="3">
        <v>45</v>
      </c>
      <c r="B50" s="3"/>
      <c r="C50" s="3"/>
      <c r="D50" s="3"/>
      <c r="E50" s="3"/>
      <c r="F50" s="14"/>
      <c r="G50" s="3"/>
      <c r="H50" s="3"/>
    </row>
    <row r="51" spans="1:8">
      <c r="A51" s="3">
        <v>46</v>
      </c>
      <c r="B51" s="3"/>
      <c r="C51" s="3"/>
      <c r="D51" s="3"/>
      <c r="E51" s="3"/>
      <c r="F51" s="14"/>
      <c r="G51" s="3"/>
      <c r="H51" s="3"/>
    </row>
    <row r="52" spans="1:8">
      <c r="A52" s="3">
        <v>47</v>
      </c>
      <c r="B52" s="3"/>
      <c r="C52" s="3"/>
      <c r="D52" s="3"/>
      <c r="E52" s="3"/>
      <c r="F52" s="14"/>
      <c r="G52" s="3"/>
      <c r="H52" s="3"/>
    </row>
    <row r="53" spans="1:8">
      <c r="A53" s="3">
        <v>48</v>
      </c>
      <c r="B53" s="3"/>
      <c r="C53" s="3"/>
      <c r="D53" s="3"/>
      <c r="E53" s="3"/>
      <c r="F53" s="14"/>
      <c r="G53" s="3"/>
      <c r="H53" s="3"/>
    </row>
    <row r="54" spans="1:8">
      <c r="A54" s="3">
        <v>49</v>
      </c>
      <c r="B54" s="3"/>
      <c r="C54" s="3"/>
      <c r="D54" s="3"/>
      <c r="E54" s="3"/>
      <c r="F54" s="14"/>
      <c r="G54" s="3"/>
      <c r="H54" s="3"/>
    </row>
    <row r="55" spans="1:8">
      <c r="A55" s="3">
        <v>50</v>
      </c>
      <c r="B55" s="3"/>
      <c r="C55" s="3"/>
      <c r="D55" s="3"/>
      <c r="E55" s="3"/>
      <c r="F55" s="14"/>
      <c r="G55" s="3"/>
      <c r="H55" s="3"/>
    </row>
    <row r="56" spans="1:8">
      <c r="A56" s="1"/>
      <c r="B56" s="1"/>
      <c r="C56" s="1"/>
      <c r="D56" s="1"/>
      <c r="E56" s="1"/>
      <c r="F56" s="1"/>
      <c r="G56" s="1"/>
      <c r="H56" s="1"/>
    </row>
    <row r="57" spans="1:8">
      <c r="A57" s="1"/>
      <c r="B57" s="1"/>
      <c r="C57" s="1"/>
      <c r="D57" s="1"/>
      <c r="E57" s="1"/>
      <c r="F57" s="1"/>
      <c r="G57" s="1"/>
      <c r="H57" s="1"/>
    </row>
  </sheetData>
  <mergeCells count="2">
    <mergeCell ref="A1:H1"/>
    <mergeCell ref="A2:H2"/>
  </mergeCells>
  <dataValidations count="3">
    <dataValidation type="list" sqref="B6:B55" xr:uid="{00000000-0002-0000-0800-000000000000}">
      <formula1>"Base Building,Joyful Garden,Burlington,General / Contract"</formula1>
    </dataValidation>
    <dataValidation type="list" sqref="C6:C55" xr:uid="{00000000-0002-0000-0800-000001000000}">
      <formula1>"Qualification,Assumption,Exclusion,Clarification"</formula1>
    </dataValidation>
    <dataValidation type="list" sqref="G6:G55" xr:uid="{00000000-0002-0000-0800-000002000000}">
      <formula1>"Yes,No,N/A"</formula1>
    </dataValidation>
  </dataValidations>
  <pageMargins left="0.7" right="0.7" top="0.75" bottom="0.75" header="0.3" footer="0.3"/>
  <pageSetup paperSize="3"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sheetPr>
  <dimension ref="A1:G32"/>
  <sheetViews>
    <sheetView zoomScaleNormal="100" workbookViewId="0">
      <selection activeCell="B11" sqref="B11"/>
    </sheetView>
  </sheetViews>
  <sheetFormatPr defaultRowHeight="14.25"/>
  <cols>
    <col min="1" max="1" width="20" customWidth="1"/>
    <col min="2" max="2" width="52" customWidth="1"/>
    <col min="3" max="3" width="18" customWidth="1"/>
    <col min="4" max="4" width="28" customWidth="1"/>
    <col min="5" max="6" width="12" customWidth="1"/>
    <col min="7" max="7" width="36" customWidth="1"/>
  </cols>
  <sheetData>
    <row r="1" spans="1:7" ht="18.600000000000001" customHeight="1">
      <c r="A1" s="38" t="s">
        <v>561</v>
      </c>
      <c r="B1" s="38"/>
      <c r="C1" s="38"/>
      <c r="D1" s="38"/>
      <c r="E1" s="38"/>
      <c r="F1" s="38"/>
      <c r="G1" s="38"/>
    </row>
    <row r="2" spans="1:7" ht="14.65" customHeight="1">
      <c r="A2" s="39" t="s">
        <v>562</v>
      </c>
      <c r="B2" s="39"/>
      <c r="C2" s="39"/>
      <c r="D2" s="39"/>
      <c r="E2" s="39"/>
      <c r="F2" s="39"/>
      <c r="G2" s="39"/>
    </row>
    <row r="3" spans="1:7">
      <c r="A3" s="1"/>
      <c r="B3" s="1"/>
      <c r="C3" s="1"/>
      <c r="D3" s="1"/>
      <c r="E3" s="1"/>
      <c r="F3" s="1"/>
      <c r="G3" s="1"/>
    </row>
    <row r="4" spans="1:7" ht="18.600000000000001" customHeight="1">
      <c r="A4" s="11" t="s">
        <v>563</v>
      </c>
      <c r="B4" s="11" t="s">
        <v>564</v>
      </c>
      <c r="C4" s="11" t="s">
        <v>565</v>
      </c>
      <c r="D4" s="11" t="s">
        <v>566</v>
      </c>
      <c r="E4" s="11" t="s">
        <v>567</v>
      </c>
      <c r="F4" s="11" t="s">
        <v>568</v>
      </c>
      <c r="G4" s="11" t="s">
        <v>48</v>
      </c>
    </row>
    <row r="5" spans="1:7">
      <c r="A5" s="1"/>
      <c r="B5" s="1"/>
      <c r="C5" s="1"/>
      <c r="D5" s="1"/>
      <c r="E5" s="1"/>
      <c r="F5" s="1"/>
      <c r="G5" s="1"/>
    </row>
    <row r="6" spans="1:7" ht="28.5">
      <c r="A6" s="8" t="s">
        <v>569</v>
      </c>
      <c r="B6" s="8" t="s">
        <v>570</v>
      </c>
      <c r="C6" s="8" t="s">
        <v>571</v>
      </c>
      <c r="D6" s="8" t="s">
        <v>572</v>
      </c>
      <c r="E6" s="3" t="s">
        <v>503</v>
      </c>
      <c r="F6" s="3" t="s">
        <v>503</v>
      </c>
      <c r="G6" s="3"/>
    </row>
    <row r="7" spans="1:7" ht="28.5">
      <c r="A7" s="8" t="s">
        <v>573</v>
      </c>
      <c r="B7" s="8" t="s">
        <v>574</v>
      </c>
      <c r="C7" s="8" t="s">
        <v>571</v>
      </c>
      <c r="D7" s="8" t="s">
        <v>575</v>
      </c>
      <c r="E7" s="3" t="s">
        <v>503</v>
      </c>
      <c r="F7" s="3" t="s">
        <v>503</v>
      </c>
      <c r="G7" s="3"/>
    </row>
    <row r="8" spans="1:7">
      <c r="A8" s="8" t="s">
        <v>576</v>
      </c>
      <c r="B8" s="8" t="s">
        <v>577</v>
      </c>
      <c r="C8" s="8" t="s">
        <v>571</v>
      </c>
      <c r="D8" s="8" t="s">
        <v>578</v>
      </c>
      <c r="E8" s="3" t="s">
        <v>503</v>
      </c>
      <c r="F8" s="3" t="s">
        <v>503</v>
      </c>
      <c r="G8" s="3"/>
    </row>
    <row r="9" spans="1:7">
      <c r="A9" s="8" t="s">
        <v>579</v>
      </c>
      <c r="B9" s="8" t="s">
        <v>580</v>
      </c>
      <c r="C9" s="8" t="s">
        <v>581</v>
      </c>
      <c r="D9" s="8" t="s">
        <v>582</v>
      </c>
      <c r="E9" s="3" t="s">
        <v>503</v>
      </c>
      <c r="F9" s="3" t="s">
        <v>503</v>
      </c>
      <c r="G9" s="3"/>
    </row>
    <row r="10" spans="1:7" ht="28.5">
      <c r="A10" s="8" t="s">
        <v>583</v>
      </c>
      <c r="B10" s="8" t="s">
        <v>584</v>
      </c>
      <c r="C10" s="8" t="s">
        <v>585</v>
      </c>
      <c r="D10" s="8" t="s">
        <v>586</v>
      </c>
      <c r="E10" s="3" t="s">
        <v>503</v>
      </c>
      <c r="F10" s="3" t="s">
        <v>503</v>
      </c>
      <c r="G10" s="3"/>
    </row>
    <row r="11" spans="1:7">
      <c r="A11" s="8" t="s">
        <v>583</v>
      </c>
      <c r="B11" s="8" t="s">
        <v>587</v>
      </c>
      <c r="C11" s="8" t="s">
        <v>588</v>
      </c>
      <c r="D11" s="8" t="s">
        <v>589</v>
      </c>
      <c r="E11" s="3" t="s">
        <v>503</v>
      </c>
      <c r="F11" s="3" t="s">
        <v>503</v>
      </c>
      <c r="G11" s="3"/>
    </row>
    <row r="12" spans="1:7">
      <c r="A12" s="8" t="s">
        <v>583</v>
      </c>
      <c r="B12" s="8" t="s">
        <v>590</v>
      </c>
      <c r="C12" s="8" t="s">
        <v>588</v>
      </c>
      <c r="D12" s="8" t="s">
        <v>589</v>
      </c>
      <c r="E12" s="3" t="s">
        <v>503</v>
      </c>
      <c r="F12" s="3" t="s">
        <v>503</v>
      </c>
      <c r="G12" s="3"/>
    </row>
    <row r="13" spans="1:7">
      <c r="A13" s="8" t="s">
        <v>583</v>
      </c>
      <c r="B13" s="8" t="s">
        <v>591</v>
      </c>
      <c r="C13" s="8" t="s">
        <v>571</v>
      </c>
      <c r="D13" s="8" t="s">
        <v>592</v>
      </c>
      <c r="E13" s="3" t="s">
        <v>503</v>
      </c>
      <c r="F13" s="3" t="s">
        <v>503</v>
      </c>
      <c r="G13" s="3"/>
    </row>
    <row r="14" spans="1:7" ht="28.5">
      <c r="A14" s="8" t="s">
        <v>51</v>
      </c>
      <c r="B14" s="8" t="s">
        <v>593</v>
      </c>
      <c r="C14" s="8" t="s">
        <v>594</v>
      </c>
      <c r="D14" s="8" t="s">
        <v>595</v>
      </c>
      <c r="E14" s="3" t="s">
        <v>503</v>
      </c>
      <c r="F14" s="3" t="s">
        <v>503</v>
      </c>
      <c r="G14" s="3"/>
    </row>
    <row r="15" spans="1:7" ht="28.5">
      <c r="A15" s="8" t="s">
        <v>51</v>
      </c>
      <c r="B15" s="8" t="s">
        <v>596</v>
      </c>
      <c r="C15" s="8" t="s">
        <v>597</v>
      </c>
      <c r="D15" s="8" t="s">
        <v>598</v>
      </c>
      <c r="E15" s="3" t="s">
        <v>503</v>
      </c>
      <c r="F15" s="3" t="s">
        <v>503</v>
      </c>
      <c r="G15" s="3"/>
    </row>
    <row r="16" spans="1:7" ht="28.5">
      <c r="A16" s="8" t="s">
        <v>51</v>
      </c>
      <c r="B16" s="8" t="s">
        <v>599</v>
      </c>
      <c r="C16" s="8" t="s">
        <v>597</v>
      </c>
      <c r="D16" s="8" t="s">
        <v>598</v>
      </c>
      <c r="E16" s="3" t="s">
        <v>503</v>
      </c>
      <c r="F16" s="3" t="s">
        <v>503</v>
      </c>
      <c r="G16" s="3"/>
    </row>
    <row r="17" spans="1:7">
      <c r="A17" s="8" t="s">
        <v>51</v>
      </c>
      <c r="B17" s="8" t="s">
        <v>600</v>
      </c>
      <c r="C17" s="8" t="s">
        <v>601</v>
      </c>
      <c r="D17" s="8" t="s">
        <v>602</v>
      </c>
      <c r="E17" s="3" t="s">
        <v>503</v>
      </c>
      <c r="F17" s="3" t="s">
        <v>503</v>
      </c>
      <c r="G17" s="3"/>
    </row>
    <row r="18" spans="1:7" ht="28.5">
      <c r="A18" s="8" t="s">
        <v>52</v>
      </c>
      <c r="B18" s="8" t="s">
        <v>603</v>
      </c>
      <c r="C18" s="8" t="s">
        <v>604</v>
      </c>
      <c r="D18" s="8" t="s">
        <v>605</v>
      </c>
      <c r="E18" s="3" t="s">
        <v>503</v>
      </c>
      <c r="F18" s="3" t="s">
        <v>503</v>
      </c>
      <c r="G18" s="3"/>
    </row>
    <row r="19" spans="1:7" ht="28.5">
      <c r="A19" s="8" t="s">
        <v>52</v>
      </c>
      <c r="B19" s="8" t="s">
        <v>606</v>
      </c>
      <c r="C19" s="8" t="s">
        <v>604</v>
      </c>
      <c r="D19" s="8" t="s">
        <v>605</v>
      </c>
      <c r="E19" s="3" t="s">
        <v>503</v>
      </c>
      <c r="F19" s="3" t="s">
        <v>503</v>
      </c>
      <c r="G19" s="3"/>
    </row>
    <row r="20" spans="1:7" ht="28.5">
      <c r="A20" s="8" t="s">
        <v>52</v>
      </c>
      <c r="B20" s="8" t="s">
        <v>607</v>
      </c>
      <c r="C20" s="8" t="s">
        <v>604</v>
      </c>
      <c r="D20" s="8" t="s">
        <v>605</v>
      </c>
      <c r="E20" s="3" t="s">
        <v>503</v>
      </c>
      <c r="F20" s="3" t="s">
        <v>503</v>
      </c>
      <c r="G20" s="3"/>
    </row>
    <row r="21" spans="1:7">
      <c r="A21" s="8" t="s">
        <v>52</v>
      </c>
      <c r="B21" s="8" t="s">
        <v>608</v>
      </c>
      <c r="C21" s="8" t="s">
        <v>609</v>
      </c>
      <c r="D21" s="8" t="s">
        <v>605</v>
      </c>
      <c r="E21" s="3" t="s">
        <v>503</v>
      </c>
      <c r="F21" s="3" t="s">
        <v>503</v>
      </c>
      <c r="G21" s="3"/>
    </row>
    <row r="22" spans="1:7">
      <c r="A22" s="8" t="s">
        <v>610</v>
      </c>
      <c r="B22" s="8" t="s">
        <v>611</v>
      </c>
      <c r="C22" s="8" t="s">
        <v>612</v>
      </c>
      <c r="D22" s="8" t="s">
        <v>613</v>
      </c>
      <c r="E22" s="3" t="s">
        <v>503</v>
      </c>
      <c r="F22" s="3" t="s">
        <v>503</v>
      </c>
      <c r="G22" s="3"/>
    </row>
    <row r="23" spans="1:7" ht="28.5">
      <c r="A23" s="8" t="s">
        <v>614</v>
      </c>
      <c r="B23" s="8" t="s">
        <v>615</v>
      </c>
      <c r="C23" s="8" t="s">
        <v>616</v>
      </c>
      <c r="D23" s="8" t="s">
        <v>617</v>
      </c>
      <c r="E23" s="3" t="s">
        <v>503</v>
      </c>
      <c r="F23" s="3" t="s">
        <v>503</v>
      </c>
      <c r="G23" s="3"/>
    </row>
    <row r="24" spans="1:7">
      <c r="A24" s="8" t="s">
        <v>614</v>
      </c>
      <c r="B24" s="8" t="s">
        <v>666</v>
      </c>
      <c r="C24" s="1"/>
      <c r="D24" s="8" t="s">
        <v>617</v>
      </c>
      <c r="E24" s="3" t="s">
        <v>503</v>
      </c>
      <c r="F24" s="3" t="s">
        <v>503</v>
      </c>
      <c r="G24" s="3"/>
    </row>
    <row r="25" spans="1:7">
      <c r="A25" s="8" t="s">
        <v>614</v>
      </c>
      <c r="B25" s="8" t="s">
        <v>667</v>
      </c>
      <c r="C25" s="1"/>
      <c r="D25" s="8" t="s">
        <v>617</v>
      </c>
      <c r="E25" s="3" t="s">
        <v>503</v>
      </c>
      <c r="F25" s="3" t="s">
        <v>503</v>
      </c>
      <c r="G25" s="3"/>
    </row>
    <row r="26" spans="1:7">
      <c r="A26" s="1"/>
      <c r="B26" s="1"/>
      <c r="C26" s="1"/>
      <c r="D26" s="1"/>
      <c r="E26" s="3"/>
      <c r="F26" s="3"/>
      <c r="G26" s="3"/>
    </row>
    <row r="27" spans="1:7">
      <c r="A27" s="1"/>
      <c r="B27" s="1"/>
      <c r="C27" s="1"/>
      <c r="D27" s="1"/>
      <c r="E27" s="3"/>
      <c r="F27" s="3"/>
      <c r="G27" s="3"/>
    </row>
    <row r="28" spans="1:7">
      <c r="A28" s="1"/>
      <c r="B28" s="1"/>
      <c r="C28" s="1"/>
      <c r="D28" s="1"/>
      <c r="E28" s="3"/>
      <c r="F28" s="3"/>
      <c r="G28" s="3"/>
    </row>
    <row r="29" spans="1:7">
      <c r="A29" s="1"/>
      <c r="B29" s="1"/>
      <c r="C29" s="1"/>
      <c r="D29" s="1"/>
      <c r="E29" s="3"/>
      <c r="F29" s="3"/>
      <c r="G29" s="3"/>
    </row>
    <row r="30" spans="1:7">
      <c r="A30" s="1"/>
      <c r="B30" s="1"/>
      <c r="C30" s="1"/>
      <c r="D30" s="1"/>
      <c r="E30" s="3"/>
      <c r="F30" s="3"/>
      <c r="G30" s="3"/>
    </row>
    <row r="31" spans="1:7">
      <c r="A31" s="1"/>
      <c r="B31" s="1"/>
      <c r="C31" s="1"/>
      <c r="D31" s="1"/>
      <c r="E31" s="1"/>
      <c r="F31" s="1"/>
      <c r="G31" s="1"/>
    </row>
    <row r="32" spans="1:7">
      <c r="A32" s="1"/>
      <c r="B32" s="1"/>
      <c r="C32" s="1"/>
      <c r="D32" s="1"/>
      <c r="E32" s="1"/>
      <c r="F32" s="1"/>
      <c r="G32" s="1"/>
    </row>
  </sheetData>
  <mergeCells count="2">
    <mergeCell ref="A1:G1"/>
    <mergeCell ref="A2:G2"/>
  </mergeCells>
  <phoneticPr fontId="17" type="noConversion"/>
  <dataValidations count="1">
    <dataValidation type="list" sqref="E6:F30" xr:uid="{00000000-0002-0000-0A00-000000000000}">
      <formula1>"Yes,No,N/A"</formula1>
    </dataValidation>
  </dataValidations>
  <pageMargins left="0.7" right="0.7" top="0.75" bottom="0.75" header="0.3" footer="0.3"/>
  <pageSetup scale="4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sheetPr>
  <dimension ref="A1:H34"/>
  <sheetViews>
    <sheetView topLeftCell="A13" workbookViewId="0">
      <selection activeCell="H37" sqref="H37"/>
    </sheetView>
  </sheetViews>
  <sheetFormatPr defaultRowHeight="14.25"/>
  <cols>
    <col min="1" max="1" width="32" customWidth="1"/>
    <col min="2" max="2" width="40" customWidth="1"/>
    <col min="3" max="3" width="20" customWidth="1"/>
    <col min="4" max="5" width="16" customWidth="1"/>
    <col min="6" max="6" width="36" customWidth="1"/>
    <col min="7" max="8" width="14" customWidth="1"/>
  </cols>
  <sheetData>
    <row r="1" spans="1:8" ht="18.600000000000001" customHeight="1">
      <c r="A1" s="38" t="s">
        <v>516</v>
      </c>
      <c r="B1" s="38"/>
      <c r="C1" s="38"/>
      <c r="D1" s="38"/>
      <c r="E1" s="38"/>
      <c r="F1" s="38"/>
      <c r="G1" s="38"/>
      <c r="H1" s="38"/>
    </row>
    <row r="2" spans="1:8" ht="14.65" customHeight="1">
      <c r="A2" s="39" t="s">
        <v>517</v>
      </c>
      <c r="B2" s="39"/>
      <c r="C2" s="39"/>
      <c r="D2" s="39"/>
      <c r="E2" s="39"/>
      <c r="F2" s="39"/>
      <c r="G2" s="39"/>
      <c r="H2" s="39"/>
    </row>
    <row r="3" spans="1:8">
      <c r="A3" s="1"/>
      <c r="B3" s="1"/>
      <c r="C3" s="1"/>
      <c r="D3" s="1"/>
      <c r="E3" s="1"/>
      <c r="F3" s="1"/>
      <c r="G3" s="1"/>
      <c r="H3" s="1"/>
    </row>
    <row r="4" spans="1:8" ht="14.1" customHeight="1">
      <c r="A4" s="40" t="s">
        <v>518</v>
      </c>
      <c r="B4" s="40"/>
      <c r="C4" s="40"/>
      <c r="D4" s="40"/>
      <c r="E4" s="40"/>
      <c r="F4" s="40"/>
      <c r="G4" s="40"/>
      <c r="H4" s="40"/>
    </row>
    <row r="5" spans="1:8" ht="31.5" customHeight="1">
      <c r="A5" s="11" t="s">
        <v>519</v>
      </c>
      <c r="B5" s="11" t="s">
        <v>520</v>
      </c>
      <c r="C5" s="11" t="s">
        <v>521</v>
      </c>
      <c r="D5" s="11" t="s">
        <v>522</v>
      </c>
      <c r="E5" s="11" t="s">
        <v>523</v>
      </c>
      <c r="F5" s="11" t="s">
        <v>524</v>
      </c>
      <c r="G5" s="1"/>
      <c r="H5" s="1"/>
    </row>
    <row r="6" spans="1:8">
      <c r="A6" s="1"/>
      <c r="B6" s="1"/>
      <c r="C6" s="1"/>
      <c r="D6" s="1"/>
      <c r="E6" s="1"/>
      <c r="F6" s="1"/>
      <c r="G6" s="1"/>
      <c r="H6" s="1"/>
    </row>
    <row r="7" spans="1:8">
      <c r="A7" s="8" t="s">
        <v>525</v>
      </c>
      <c r="B7" s="19"/>
      <c r="C7" s="4"/>
      <c r="D7" s="4"/>
      <c r="E7" s="15"/>
      <c r="F7" s="3"/>
      <c r="G7" s="1"/>
      <c r="H7" s="1"/>
    </row>
    <row r="8" spans="1:8" ht="28.5">
      <c r="A8" s="8" t="s">
        <v>526</v>
      </c>
      <c r="B8" s="19"/>
      <c r="C8" s="4"/>
      <c r="D8" s="4"/>
      <c r="E8" s="15"/>
      <c r="F8" s="3"/>
      <c r="G8" s="1"/>
      <c r="H8" s="1"/>
    </row>
    <row r="9" spans="1:8">
      <c r="A9" s="8" t="s">
        <v>527</v>
      </c>
      <c r="B9" s="19"/>
      <c r="C9" s="4"/>
      <c r="D9" s="4"/>
      <c r="E9" s="15"/>
      <c r="F9" s="3"/>
      <c r="G9" s="1"/>
      <c r="H9" s="1"/>
    </row>
    <row r="10" spans="1:8">
      <c r="A10" s="8" t="s">
        <v>528</v>
      </c>
      <c r="B10" s="19">
        <v>46310</v>
      </c>
      <c r="C10" s="4"/>
      <c r="D10" s="4"/>
      <c r="E10" s="15"/>
      <c r="F10" s="3" t="s">
        <v>529</v>
      </c>
      <c r="G10" s="1"/>
      <c r="H10" s="1"/>
    </row>
    <row r="11" spans="1:8">
      <c r="A11" s="8" t="s">
        <v>530</v>
      </c>
      <c r="B11" s="19">
        <v>46293</v>
      </c>
      <c r="C11" s="4"/>
      <c r="D11" s="4"/>
      <c r="E11" s="15"/>
      <c r="F11" s="3" t="s">
        <v>531</v>
      </c>
      <c r="G11" s="1"/>
      <c r="H11" s="1"/>
    </row>
    <row r="12" spans="1:8">
      <c r="A12" s="8" t="s">
        <v>532</v>
      </c>
      <c r="B12" s="19">
        <v>46384</v>
      </c>
      <c r="C12" s="4"/>
      <c r="D12" s="4"/>
      <c r="E12" s="15"/>
      <c r="F12" s="3" t="s">
        <v>531</v>
      </c>
      <c r="G12" s="1"/>
      <c r="H12" s="1"/>
    </row>
    <row r="13" spans="1:8">
      <c r="A13" s="8" t="s">
        <v>533</v>
      </c>
      <c r="B13" s="19"/>
      <c r="C13" s="4"/>
      <c r="D13" s="4"/>
      <c r="E13" s="15"/>
      <c r="F13" s="3"/>
      <c r="G13" s="1"/>
      <c r="H13" s="1"/>
    </row>
    <row r="14" spans="1:8">
      <c r="A14" s="8" t="s">
        <v>534</v>
      </c>
      <c r="B14" s="19">
        <v>46559</v>
      </c>
      <c r="C14" s="4"/>
      <c r="D14" s="4"/>
      <c r="E14" s="15"/>
      <c r="F14" s="3" t="s">
        <v>531</v>
      </c>
      <c r="G14" s="1"/>
      <c r="H14" s="1"/>
    </row>
    <row r="15" spans="1:8">
      <c r="A15" s="8" t="s">
        <v>535</v>
      </c>
      <c r="B15" s="19"/>
      <c r="C15" s="4"/>
      <c r="D15" s="4"/>
      <c r="E15" s="15"/>
      <c r="F15" s="3"/>
      <c r="G15" s="1"/>
      <c r="H15" s="1"/>
    </row>
    <row r="16" spans="1:8">
      <c r="A16" s="8" t="s">
        <v>536</v>
      </c>
      <c r="B16" s="19">
        <v>46899</v>
      </c>
      <c r="C16" s="4"/>
      <c r="D16" s="4"/>
      <c r="E16" s="15"/>
      <c r="F16" s="3" t="s">
        <v>531</v>
      </c>
      <c r="G16" s="1"/>
      <c r="H16" s="1"/>
    </row>
    <row r="17" spans="1:8">
      <c r="A17" s="1"/>
      <c r="B17" s="20"/>
      <c r="C17" s="4"/>
      <c r="D17" s="4"/>
      <c r="E17" s="15"/>
      <c r="F17" s="3"/>
      <c r="G17" s="1"/>
      <c r="H17" s="1"/>
    </row>
    <row r="18" spans="1:8">
      <c r="A18" s="1"/>
      <c r="B18" s="20"/>
      <c r="C18" s="4"/>
      <c r="D18" s="4"/>
      <c r="E18" s="15"/>
      <c r="F18" s="3"/>
      <c r="G18" s="1"/>
      <c r="H18" s="1"/>
    </row>
    <row r="19" spans="1:8" ht="14.1" customHeight="1">
      <c r="A19" s="40" t="s">
        <v>537</v>
      </c>
      <c r="B19" s="56"/>
      <c r="C19" s="57"/>
      <c r="D19" s="57"/>
      <c r="E19" s="58"/>
      <c r="F19" s="59"/>
      <c r="G19" s="40"/>
      <c r="H19" s="40"/>
    </row>
    <row r="20" spans="1:8" ht="27.75" customHeight="1">
      <c r="A20" s="11" t="s">
        <v>538</v>
      </c>
      <c r="B20" s="21" t="s">
        <v>539</v>
      </c>
      <c r="C20" s="21" t="s">
        <v>540</v>
      </c>
      <c r="D20" s="4"/>
      <c r="E20" s="15"/>
      <c r="F20" s="3"/>
      <c r="G20" s="1"/>
      <c r="H20" s="1"/>
    </row>
    <row r="21" spans="1:8">
      <c r="A21" s="1"/>
      <c r="B21" s="1"/>
      <c r="C21" s="1"/>
      <c r="D21" s="1"/>
      <c r="E21" s="1"/>
      <c r="F21" s="1"/>
      <c r="G21" s="1"/>
      <c r="H21" s="1"/>
    </row>
    <row r="22" spans="1:8" ht="42.75">
      <c r="A22" s="2" t="s">
        <v>541</v>
      </c>
      <c r="B22" s="3" t="s">
        <v>542</v>
      </c>
      <c r="C22" s="32" t="s">
        <v>665</v>
      </c>
      <c r="D22" s="1"/>
      <c r="E22" s="1"/>
      <c r="F22" s="1"/>
      <c r="G22" s="1"/>
      <c r="H22" s="1"/>
    </row>
    <row r="23" spans="1:8" ht="28.5">
      <c r="A23" s="2" t="s">
        <v>543</v>
      </c>
      <c r="B23" s="3" t="s">
        <v>544</v>
      </c>
      <c r="C23" s="32" t="s">
        <v>665</v>
      </c>
      <c r="D23" s="1"/>
      <c r="E23" s="1"/>
      <c r="F23" s="1"/>
      <c r="G23" s="1"/>
      <c r="H23" s="1"/>
    </row>
    <row r="24" spans="1:8" ht="28.5">
      <c r="A24" s="2" t="s">
        <v>545</v>
      </c>
      <c r="B24" s="3" t="s">
        <v>546</v>
      </c>
      <c r="C24" s="32" t="s">
        <v>665</v>
      </c>
      <c r="D24" s="1"/>
      <c r="E24" s="1"/>
      <c r="F24" s="1"/>
      <c r="G24" s="1"/>
      <c r="H24" s="1"/>
    </row>
    <row r="25" spans="1:8" ht="28.5">
      <c r="A25" s="2" t="s">
        <v>547</v>
      </c>
      <c r="B25" s="3" t="s">
        <v>548</v>
      </c>
      <c r="C25" s="32" t="s">
        <v>665</v>
      </c>
      <c r="D25" s="1"/>
      <c r="E25" s="1"/>
      <c r="F25" s="1"/>
      <c r="G25" s="1"/>
      <c r="H25" s="1"/>
    </row>
    <row r="26" spans="1:8" ht="42.75">
      <c r="A26" s="2" t="s">
        <v>549</v>
      </c>
      <c r="B26" s="3" t="s">
        <v>550</v>
      </c>
      <c r="C26" s="32" t="s">
        <v>665</v>
      </c>
      <c r="D26" s="1"/>
      <c r="E26" s="1"/>
      <c r="F26" s="1"/>
      <c r="G26" s="1"/>
      <c r="H26" s="1"/>
    </row>
    <row r="27" spans="1:8" ht="28.5">
      <c r="A27" s="2" t="s">
        <v>551</v>
      </c>
      <c r="B27" s="3" t="s">
        <v>552</v>
      </c>
      <c r="C27" s="32" t="s">
        <v>665</v>
      </c>
      <c r="D27" s="1"/>
      <c r="E27" s="1"/>
      <c r="F27" s="1"/>
      <c r="G27" s="1"/>
      <c r="H27" s="1"/>
    </row>
    <row r="28" spans="1:8" ht="42.75">
      <c r="A28" s="2" t="s">
        <v>553</v>
      </c>
      <c r="B28" s="3" t="s">
        <v>554</v>
      </c>
      <c r="C28" s="32" t="s">
        <v>665</v>
      </c>
      <c r="D28" s="1"/>
      <c r="E28" s="1"/>
      <c r="F28" s="1"/>
      <c r="G28" s="1"/>
      <c r="H28" s="1"/>
    </row>
    <row r="29" spans="1:8" ht="28.5">
      <c r="A29" s="2" t="s">
        <v>555</v>
      </c>
      <c r="B29" s="3" t="s">
        <v>556</v>
      </c>
      <c r="C29" s="32" t="s">
        <v>665</v>
      </c>
      <c r="D29" s="1"/>
      <c r="E29" s="1"/>
      <c r="F29" s="1"/>
      <c r="G29" s="1"/>
      <c r="H29" s="1"/>
    </row>
    <row r="30" spans="1:8" ht="28.5">
      <c r="A30" s="2" t="s">
        <v>557</v>
      </c>
      <c r="B30" s="3" t="s">
        <v>558</v>
      </c>
      <c r="C30" s="32" t="s">
        <v>665</v>
      </c>
      <c r="D30" s="1"/>
      <c r="E30" s="1"/>
      <c r="F30" s="1"/>
      <c r="G30" s="1"/>
      <c r="H30" s="1"/>
    </row>
    <row r="31" spans="1:8" ht="28.5">
      <c r="A31" s="2" t="s">
        <v>559</v>
      </c>
      <c r="B31" s="3" t="s">
        <v>560</v>
      </c>
      <c r="C31" s="32" t="s">
        <v>665</v>
      </c>
      <c r="D31" s="1"/>
      <c r="E31" s="1"/>
      <c r="F31" s="1"/>
      <c r="G31" s="1"/>
      <c r="H31" s="1"/>
    </row>
    <row r="32" spans="1:8">
      <c r="A32" s="1"/>
      <c r="B32" s="1"/>
      <c r="C32" s="1"/>
      <c r="D32" s="1"/>
      <c r="E32" s="1"/>
      <c r="F32" s="1"/>
      <c r="G32" s="1"/>
      <c r="H32" s="1"/>
    </row>
    <row r="33" spans="1:8">
      <c r="A33" s="1"/>
      <c r="B33" s="1"/>
      <c r="C33" s="1"/>
      <c r="D33" s="1"/>
      <c r="E33" s="1"/>
      <c r="F33" s="1"/>
      <c r="G33" s="1"/>
      <c r="H33" s="1"/>
    </row>
    <row r="34" spans="1:8">
      <c r="A34" s="1"/>
      <c r="B34" s="1"/>
      <c r="C34" s="1"/>
      <c r="D34" s="1"/>
      <c r="E34" s="1"/>
      <c r="F34" s="1"/>
      <c r="G34" s="1"/>
      <c r="H34" s="1"/>
    </row>
  </sheetData>
  <mergeCells count="4">
    <mergeCell ref="A1:H1"/>
    <mergeCell ref="A2:H2"/>
    <mergeCell ref="A4:H4"/>
    <mergeCell ref="A19:H19"/>
  </mergeCells>
  <pageMargins left="0.7" right="0.7" top="0.75" bottom="0.75" header="0.3" footer="0.3"/>
  <pageSetup paperSize="3" scale="4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52"/>
  <sheetViews>
    <sheetView tabSelected="1" topLeftCell="A9" workbookViewId="0">
      <selection activeCell="A29" sqref="A29"/>
    </sheetView>
  </sheetViews>
  <sheetFormatPr defaultRowHeight="14.25"/>
  <cols>
    <col min="1" max="1" width="36" customWidth="1"/>
    <col min="2" max="4" width="18" customWidth="1"/>
    <col min="5" max="5" width="20" customWidth="1"/>
    <col min="6" max="8" width="14" customWidth="1"/>
  </cols>
  <sheetData>
    <row r="1" spans="1:8" ht="18.600000000000001" customHeight="1">
      <c r="A1" s="38" t="s">
        <v>618</v>
      </c>
      <c r="B1" s="38"/>
      <c r="C1" s="38"/>
      <c r="D1" s="38"/>
      <c r="E1" s="38"/>
      <c r="F1" s="38"/>
      <c r="G1" s="38"/>
      <c r="H1" s="38"/>
    </row>
    <row r="2" spans="1:8" ht="14.65" customHeight="1">
      <c r="A2" s="39" t="s">
        <v>619</v>
      </c>
      <c r="B2" s="39"/>
      <c r="C2" s="39"/>
      <c r="D2" s="39"/>
      <c r="E2" s="39"/>
      <c r="F2" s="39"/>
      <c r="G2" s="39"/>
      <c r="H2" s="39"/>
    </row>
    <row r="3" spans="1:8">
      <c r="A3" s="1"/>
      <c r="B3" s="1"/>
      <c r="C3" s="1"/>
      <c r="D3" s="1"/>
      <c r="E3" s="1"/>
      <c r="F3" s="1"/>
      <c r="G3" s="1"/>
      <c r="H3" s="1"/>
    </row>
    <row r="4" spans="1:8" ht="14.1" customHeight="1">
      <c r="A4" s="40" t="s">
        <v>620</v>
      </c>
      <c r="B4" s="40"/>
      <c r="C4" s="40"/>
      <c r="D4" s="40"/>
      <c r="E4" s="40"/>
      <c r="F4" s="40"/>
      <c r="G4" s="40"/>
      <c r="H4" s="40"/>
    </row>
    <row r="5" spans="1:8" ht="15">
      <c r="A5" s="2" t="s">
        <v>3</v>
      </c>
      <c r="B5" s="41" t="str">
        <f>IF(Instructions!B5="","",Instructions!B5)</f>
        <v xml:space="preserve">New England Construction </v>
      </c>
      <c r="C5" s="41"/>
      <c r="D5" s="41"/>
      <c r="E5" s="1"/>
      <c r="F5" s="1"/>
      <c r="G5" s="1"/>
      <c r="H5" s="1"/>
    </row>
    <row r="6" spans="1:8" ht="15">
      <c r="A6" s="2" t="s">
        <v>658</v>
      </c>
      <c r="B6" s="41" t="str">
        <f>IF(Instructions!B6="","",Instructions!B6)</f>
        <v xml:space="preserve">Adam Arsneault </v>
      </c>
      <c r="C6" s="41"/>
      <c r="D6" s="41"/>
      <c r="E6" s="1"/>
      <c r="F6" s="1"/>
      <c r="G6" s="1"/>
      <c r="H6" s="1"/>
    </row>
    <row r="7" spans="1:8">
      <c r="A7" s="30" t="s">
        <v>659</v>
      </c>
      <c r="B7" s="41" t="str">
        <f>IF(Instructions!B7="","",Instructions!B7)</f>
        <v>aarsenault@neconstruction.com</v>
      </c>
      <c r="C7" s="41"/>
      <c r="D7" s="41"/>
      <c r="E7" s="1"/>
      <c r="F7" s="1"/>
      <c r="G7" s="1"/>
      <c r="H7" s="1"/>
    </row>
    <row r="8" spans="1:8" ht="15">
      <c r="A8" s="31">
        <v>46248</v>
      </c>
      <c r="B8" s="42">
        <f>IF(Instructions!B9="","",Instructions!B9)</f>
        <v>46248</v>
      </c>
      <c r="C8" s="41"/>
      <c r="D8" s="41"/>
      <c r="E8" s="1"/>
      <c r="F8" s="1"/>
      <c r="G8" s="1"/>
      <c r="H8" s="1"/>
    </row>
    <row r="9" spans="1:8" ht="15">
      <c r="A9" s="31">
        <v>46279</v>
      </c>
      <c r="B9" s="42">
        <f>IF(Instructions!B10="","",Instructions!B10)</f>
        <v>46279</v>
      </c>
      <c r="C9" s="41"/>
      <c r="D9" s="41"/>
      <c r="E9" s="1"/>
      <c r="F9" s="1"/>
      <c r="G9" s="1"/>
      <c r="H9" s="1"/>
    </row>
    <row r="10" spans="1:8">
      <c r="A10" s="1"/>
      <c r="B10" s="1"/>
      <c r="C10" s="1"/>
      <c r="D10" s="1"/>
      <c r="E10" s="1"/>
      <c r="F10" s="1"/>
      <c r="G10" s="1"/>
      <c r="H10" s="1"/>
    </row>
    <row r="11" spans="1:8" ht="14.1" customHeight="1">
      <c r="A11" s="40" t="s">
        <v>621</v>
      </c>
      <c r="B11" s="40"/>
      <c r="C11" s="40"/>
      <c r="D11" s="40"/>
      <c r="E11" s="40"/>
      <c r="F11" s="40"/>
      <c r="G11" s="40"/>
      <c r="H11" s="40"/>
    </row>
    <row r="12" spans="1:8" ht="18.600000000000001" customHeight="1">
      <c r="A12" s="11" t="s">
        <v>622</v>
      </c>
      <c r="B12" s="11" t="s">
        <v>50</v>
      </c>
      <c r="C12" s="11" t="s">
        <v>51</v>
      </c>
      <c r="D12" s="11" t="s">
        <v>52</v>
      </c>
      <c r="E12" s="11" t="s">
        <v>623</v>
      </c>
      <c r="F12" s="1"/>
      <c r="G12" s="1"/>
      <c r="H12" s="1"/>
    </row>
    <row r="13" spans="1:8">
      <c r="A13" s="8" t="s">
        <v>250</v>
      </c>
      <c r="B13" s="22">
        <f>'Base Building SOV'!E54</f>
        <v>2712317</v>
      </c>
      <c r="C13" s="22">
        <f>'Joyful Garden SOV'!E45</f>
        <v>4271716</v>
      </c>
      <c r="D13" s="22">
        <f>'Burlington SOV'!E46</f>
        <v>2374267</v>
      </c>
      <c r="E13" s="22">
        <f>SUM(B13:D13)</f>
        <v>9358300</v>
      </c>
      <c r="F13" s="1"/>
      <c r="G13" s="1"/>
      <c r="H13" s="1"/>
    </row>
    <row r="14" spans="1:8">
      <c r="A14" s="8" t="s">
        <v>624</v>
      </c>
      <c r="B14" s="22">
        <f>'GC-GR'!H47</f>
        <v>286421.24</v>
      </c>
      <c r="C14" s="22">
        <f>'GC-GR'!J47</f>
        <v>277457</v>
      </c>
      <c r="D14" s="22">
        <f>'GC-GR'!L47</f>
        <v>237849.76</v>
      </c>
      <c r="E14" s="22">
        <f>SUM(B14:D14)</f>
        <v>801728</v>
      </c>
      <c r="F14" s="1"/>
      <c r="G14" s="1"/>
      <c r="H14" s="1"/>
    </row>
    <row r="15" spans="1:8" ht="30">
      <c r="A15" s="23" t="s">
        <v>625</v>
      </c>
      <c r="B15" s="24">
        <f>B13+B14</f>
        <v>2998738.24</v>
      </c>
      <c r="C15" s="24">
        <f>C13+C14</f>
        <v>4549173</v>
      </c>
      <c r="D15" s="24">
        <f>D13+D14</f>
        <v>2612116.7599999998</v>
      </c>
      <c r="E15" s="24">
        <f>SUM(B15:D15)</f>
        <v>10160028</v>
      </c>
      <c r="F15" s="1"/>
      <c r="G15" s="1"/>
      <c r="H15" s="1"/>
    </row>
    <row r="16" spans="1:8">
      <c r="A16" s="25" t="s">
        <v>626</v>
      </c>
      <c r="B16" s="18">
        <v>0</v>
      </c>
      <c r="C16" s="18">
        <v>0</v>
      </c>
      <c r="D16" s="18">
        <v>0</v>
      </c>
      <c r="E16" s="26">
        <f>IF(E15=0,0,E17/E15)</f>
        <v>0</v>
      </c>
      <c r="F16" s="1"/>
      <c r="G16" s="1"/>
      <c r="H16" s="1"/>
    </row>
    <row r="17" spans="1:8">
      <c r="A17" s="8" t="s">
        <v>627</v>
      </c>
      <c r="B17" s="12">
        <f>B15*B16</f>
        <v>0</v>
      </c>
      <c r="C17" s="12">
        <f>C15*C16</f>
        <v>0</v>
      </c>
      <c r="D17" s="12">
        <f>D15*D16</f>
        <v>0</v>
      </c>
      <c r="E17" s="26">
        <f>SUM(B17:D17)</f>
        <v>0</v>
      </c>
      <c r="F17" s="1" t="s">
        <v>683</v>
      </c>
      <c r="G17" s="1"/>
      <c r="H17" s="1"/>
    </row>
    <row r="18" spans="1:8">
      <c r="A18" s="25" t="s">
        <v>628</v>
      </c>
      <c r="B18" s="18"/>
      <c r="C18" s="18"/>
      <c r="D18" s="18"/>
      <c r="E18" s="26">
        <f>IF(E15=0,0,E19/E15)</f>
        <v>0</v>
      </c>
      <c r="F18" s="1"/>
      <c r="G18" s="1"/>
      <c r="H18" s="1"/>
    </row>
    <row r="19" spans="1:8">
      <c r="A19" s="8" t="s">
        <v>629</v>
      </c>
      <c r="B19" s="12">
        <f>B15*B18</f>
        <v>0</v>
      </c>
      <c r="C19" s="12">
        <f>C15*C18</f>
        <v>0</v>
      </c>
      <c r="D19" s="12">
        <f>D15*D18</f>
        <v>0</v>
      </c>
      <c r="E19" s="34">
        <f>SUM(B19:D19)</f>
        <v>0</v>
      </c>
      <c r="F19" s="1"/>
      <c r="G19" s="1" t="s">
        <v>702</v>
      </c>
      <c r="H19" s="35"/>
    </row>
    <row r="20" spans="1:8">
      <c r="A20" s="25" t="s">
        <v>630</v>
      </c>
      <c r="B20" s="18">
        <v>0</v>
      </c>
      <c r="C20" s="18">
        <v>0</v>
      </c>
      <c r="D20" s="18">
        <v>0</v>
      </c>
      <c r="E20" s="26">
        <f>IF(E15=0,0,E21/E15)</f>
        <v>0</v>
      </c>
      <c r="F20" s="1" t="s">
        <v>682</v>
      </c>
      <c r="G20" s="1"/>
      <c r="H20" s="1"/>
    </row>
    <row r="21" spans="1:8">
      <c r="A21" s="8" t="s">
        <v>631</v>
      </c>
      <c r="B21" s="12">
        <f>B15*B20</f>
        <v>0</v>
      </c>
      <c r="C21" s="12">
        <f>C15*C20</f>
        <v>0</v>
      </c>
      <c r="D21" s="12">
        <f>D15*D20</f>
        <v>0</v>
      </c>
      <c r="E21" s="26">
        <f>SUM(B21:D21)</f>
        <v>0</v>
      </c>
      <c r="F21" s="1"/>
      <c r="G21" s="1"/>
      <c r="H21" s="1"/>
    </row>
    <row r="22" spans="1:8">
      <c r="A22" s="25" t="s">
        <v>632</v>
      </c>
      <c r="B22" s="18">
        <v>1.9125E-2</v>
      </c>
      <c r="C22" s="18">
        <v>1.9199999999999998E-2</v>
      </c>
      <c r="D22" s="18">
        <v>1.9175000000000001E-2</v>
      </c>
      <c r="E22" s="26">
        <f>IF(E15=0,0,E23/E15)</f>
        <v>1.9171436270943348E-2</v>
      </c>
      <c r="F22" s="1"/>
      <c r="G22" s="1"/>
      <c r="H22" s="1"/>
    </row>
    <row r="23" spans="1:8">
      <c r="A23" s="8" t="s">
        <v>633</v>
      </c>
      <c r="B23" s="12">
        <f>B15*B22</f>
        <v>57350.868840000003</v>
      </c>
      <c r="C23" s="12">
        <f>C15*C22</f>
        <v>87344.121599999999</v>
      </c>
      <c r="D23" s="12">
        <f>D15*D22</f>
        <v>50087.338873000001</v>
      </c>
      <c r="E23" s="33">
        <f>SUM(B23:D23)</f>
        <v>194782.32931299999</v>
      </c>
      <c r="F23" s="1"/>
      <c r="G23" s="1"/>
      <c r="H23" s="1"/>
    </row>
    <row r="24" spans="1:8">
      <c r="A24" s="25" t="s">
        <v>634</v>
      </c>
      <c r="B24" s="18">
        <v>3.5325000000000002E-2</v>
      </c>
      <c r="C24" s="18">
        <v>3.5349999999999999E-2</v>
      </c>
      <c r="D24" s="18">
        <v>3.5349999999999999E-2</v>
      </c>
      <c r="E24" s="26">
        <f>IF((E15+E17+E19+E21+E23)=0,0,E25/(E15+E17+E19+E21+E23))</f>
        <v>3.5342621571492747E-2</v>
      </c>
      <c r="F24" s="1"/>
      <c r="G24" s="1"/>
      <c r="H24" s="1"/>
    </row>
    <row r="25" spans="1:8">
      <c r="A25" s="8" t="s">
        <v>635</v>
      </c>
      <c r="B25" s="12">
        <f>(B15+B17+B19+B21+B23)*B24</f>
        <v>107956.34776977301</v>
      </c>
      <c r="C25" s="12">
        <f>(C15+C17+C19+C21+C23)*C24</f>
        <v>163900.88024856002</v>
      </c>
      <c r="D25" s="12">
        <f>(D15+D17+D19+D21+D23)*D24</f>
        <v>94108.914895160531</v>
      </c>
      <c r="E25" s="12">
        <f>SUM(B25:D25)</f>
        <v>365966.14291349356</v>
      </c>
      <c r="F25" s="1"/>
      <c r="G25" s="1"/>
      <c r="H25" s="1"/>
    </row>
    <row r="26" spans="1:8">
      <c r="A26" s="8" t="s">
        <v>636</v>
      </c>
      <c r="B26" s="14">
        <v>25605</v>
      </c>
      <c r="C26" s="14">
        <v>24795</v>
      </c>
      <c r="D26" s="14">
        <v>50760</v>
      </c>
      <c r="E26" s="12">
        <f>SUM(B26:D26)</f>
        <v>101160</v>
      </c>
      <c r="F26" s="1"/>
      <c r="G26" s="37"/>
      <c r="H26" s="1"/>
    </row>
    <row r="27" spans="1:8">
      <c r="A27" s="8" t="s">
        <v>637</v>
      </c>
      <c r="B27" s="14"/>
      <c r="C27" s="14"/>
      <c r="D27" s="14"/>
      <c r="E27" s="12">
        <f>SUM(B27:D27)</f>
        <v>0</v>
      </c>
      <c r="F27" s="1"/>
      <c r="G27" s="1"/>
      <c r="H27" s="1"/>
    </row>
    <row r="28" spans="1:8" ht="15">
      <c r="A28" s="27" t="s">
        <v>705</v>
      </c>
      <c r="B28" s="28">
        <f>SUM(B15,B17,B19,B21,B23,B25:B27)</f>
        <v>3189650.4566097734</v>
      </c>
      <c r="C28" s="28">
        <f>SUM(C15,C17,C19,C21,C23,C25:C27)</f>
        <v>4825213.0018485598</v>
      </c>
      <c r="D28" s="28">
        <f>SUM(D15,D17,D19,D21,D23,D25:D27)</f>
        <v>2807073.0137681603</v>
      </c>
      <c r="E28" s="28">
        <f>SUM(B28:D28)</f>
        <v>10821936.472226493</v>
      </c>
      <c r="F28" s="1"/>
      <c r="G28" s="1"/>
      <c r="H28" s="1"/>
    </row>
    <row r="29" spans="1:8" ht="15">
      <c r="A29" s="61" t="s">
        <v>703</v>
      </c>
      <c r="B29" s="28"/>
      <c r="C29" s="28"/>
      <c r="D29" s="28"/>
      <c r="E29" s="60">
        <v>108810</v>
      </c>
      <c r="F29" s="1"/>
      <c r="G29" s="1"/>
      <c r="H29" s="1"/>
    </row>
    <row r="30" spans="1:8" ht="15">
      <c r="A30" s="27" t="s">
        <v>704</v>
      </c>
      <c r="B30" s="28"/>
      <c r="C30" s="28"/>
      <c r="D30" s="28"/>
      <c r="E30" s="28">
        <f>SUM(E28:E29)</f>
        <v>10930746.472226493</v>
      </c>
      <c r="F30" s="1"/>
      <c r="G30" s="1"/>
      <c r="H30" s="1"/>
    </row>
    <row r="31" spans="1:8">
      <c r="A31" s="1"/>
      <c r="B31" s="1"/>
      <c r="C31" s="1"/>
      <c r="D31" s="1"/>
      <c r="E31" s="1"/>
      <c r="F31" s="1"/>
      <c r="G31" s="1"/>
      <c r="H31" s="1"/>
    </row>
    <row r="32" spans="1:8" ht="15">
      <c r="A32" s="2" t="s">
        <v>638</v>
      </c>
      <c r="B32" s="29">
        <f>'Allowances-Alternates'!B6</f>
        <v>123650</v>
      </c>
      <c r="C32" s="29">
        <f>'Allowances-Alternates'!B7</f>
        <v>872059</v>
      </c>
      <c r="D32" s="29">
        <f>'Allowances-Alternates'!B8</f>
        <v>63000</v>
      </c>
      <c r="E32" s="29">
        <f>SUM(B32:D32)</f>
        <v>1058709</v>
      </c>
      <c r="F32" s="1"/>
      <c r="G32" s="1"/>
      <c r="H32" s="1"/>
    </row>
    <row r="33" spans="1:8">
      <c r="A33" s="1"/>
      <c r="B33" s="1"/>
      <c r="C33" s="1"/>
      <c r="D33" s="1"/>
      <c r="E33" s="1"/>
      <c r="F33" s="1"/>
      <c r="G33" s="1"/>
      <c r="H33" s="1"/>
    </row>
    <row r="34" spans="1:8" ht="14.1" customHeight="1">
      <c r="A34" s="40" t="s">
        <v>639</v>
      </c>
      <c r="B34" s="40"/>
      <c r="C34" s="40"/>
      <c r="D34" s="40"/>
      <c r="E34" s="40"/>
      <c r="F34" s="40"/>
      <c r="G34" s="40"/>
      <c r="H34" s="40"/>
    </row>
    <row r="35" spans="1:8" ht="15">
      <c r="A35" s="43" t="s">
        <v>640</v>
      </c>
      <c r="B35" s="43"/>
      <c r="C35" s="43"/>
      <c r="D35" s="44" t="str">
        <f>IF(AND(B13&lt;&gt;0,C13&lt;&gt;0,D13&lt;&gt;0),"Complete","Incomplete")</f>
        <v>Complete</v>
      </c>
      <c r="E35" s="44"/>
      <c r="F35" s="1"/>
      <c r="G35" s="1"/>
      <c r="H35" s="1"/>
    </row>
    <row r="36" spans="1:8" ht="15">
      <c r="A36" s="43" t="s">
        <v>641</v>
      </c>
      <c r="B36" s="43"/>
      <c r="C36" s="43"/>
      <c r="D36" s="44" t="str">
        <f>IF('GC-GR'!M50=0,"Complete","Incomplete")</f>
        <v>Complete</v>
      </c>
      <c r="E36" s="44"/>
      <c r="F36" s="1"/>
      <c r="G36" s="1"/>
      <c r="H36" s="1"/>
    </row>
    <row r="37" spans="1:8" ht="15">
      <c r="A37" s="43" t="s">
        <v>642</v>
      </c>
      <c r="B37" s="43"/>
      <c r="C37" s="43"/>
      <c r="D37" s="44" t="str">
        <f>IF(SUM('Allowances-Alternates'!B6:B8)&gt;0,"Complete","Review")</f>
        <v>Complete</v>
      </c>
      <c r="E37" s="44"/>
      <c r="F37" s="1"/>
      <c r="G37" s="1"/>
      <c r="H37" s="1"/>
    </row>
    <row r="38" spans="1:8" ht="15">
      <c r="A38" s="43" t="s">
        <v>643</v>
      </c>
      <c r="B38" s="43"/>
      <c r="C38" s="43"/>
      <c r="D38" s="44" t="str">
        <f>IF(COUNTIF(Subcontractors!C6:C30,"?*")&gt;=10,"Complete","Incomplete")</f>
        <v>Complete</v>
      </c>
      <c r="E38" s="44"/>
      <c r="F38" s="1"/>
      <c r="G38" s="1"/>
      <c r="H38" s="1"/>
    </row>
    <row r="39" spans="1:8" ht="15">
      <c r="A39" s="43" t="s">
        <v>644</v>
      </c>
      <c r="B39" s="43"/>
      <c r="C39" s="43"/>
      <c r="D39" s="44" t="str">
        <f>IF(COUNTIF('Document Register'!E6:E23,"Yes")&gt;=15,"Complete","Incomplete")</f>
        <v>Complete</v>
      </c>
      <c r="E39" s="44"/>
      <c r="F39" s="1"/>
      <c r="G39" s="1"/>
      <c r="H39" s="1"/>
    </row>
    <row r="40" spans="1:8">
      <c r="A40" s="1"/>
      <c r="B40" s="1"/>
      <c r="C40" s="1"/>
      <c r="D40" s="1"/>
      <c r="E40" s="1"/>
      <c r="F40" s="1"/>
      <c r="G40" s="1"/>
      <c r="H40" s="1"/>
    </row>
    <row r="41" spans="1:8">
      <c r="A41" s="1"/>
      <c r="B41" s="1"/>
      <c r="C41" s="1"/>
      <c r="D41" s="1"/>
      <c r="E41" s="1"/>
      <c r="F41" s="1"/>
      <c r="G41" s="1"/>
      <c r="H41" s="1"/>
    </row>
    <row r="42" spans="1:8" ht="14.1" customHeight="1">
      <c r="A42" s="40" t="s">
        <v>645</v>
      </c>
      <c r="B42" s="40"/>
      <c r="C42" s="40"/>
      <c r="D42" s="40"/>
      <c r="E42" s="40"/>
      <c r="F42" s="40"/>
      <c r="G42" s="40"/>
      <c r="H42" s="40"/>
    </row>
    <row r="43" spans="1:8">
      <c r="A43" s="45" t="s">
        <v>646</v>
      </c>
      <c r="B43" s="45"/>
      <c r="C43" s="45"/>
      <c r="D43" s="45"/>
      <c r="E43" s="45"/>
      <c r="F43" s="45"/>
      <c r="G43" s="45"/>
      <c r="H43" s="45"/>
    </row>
    <row r="44" spans="1:8">
      <c r="A44" s="45"/>
      <c r="B44" s="45"/>
      <c r="C44" s="45"/>
      <c r="D44" s="45"/>
      <c r="E44" s="45"/>
      <c r="F44" s="45"/>
      <c r="G44" s="45"/>
      <c r="H44" s="45"/>
    </row>
    <row r="45" spans="1:8">
      <c r="A45" s="45"/>
      <c r="B45" s="45"/>
      <c r="C45" s="45"/>
      <c r="D45" s="45"/>
      <c r="E45" s="45"/>
      <c r="F45" s="45"/>
      <c r="G45" s="45"/>
      <c r="H45" s="45"/>
    </row>
    <row r="46" spans="1:8">
      <c r="A46" s="45"/>
      <c r="B46" s="45"/>
      <c r="C46" s="45"/>
      <c r="D46" s="45"/>
      <c r="E46" s="45"/>
      <c r="F46" s="45"/>
      <c r="G46" s="45"/>
      <c r="H46" s="45"/>
    </row>
    <row r="47" spans="1:8">
      <c r="A47" s="1"/>
      <c r="B47" s="1"/>
      <c r="C47" s="1"/>
      <c r="D47" s="1"/>
      <c r="E47" s="1"/>
      <c r="F47" s="1"/>
      <c r="G47" s="1"/>
      <c r="H47" s="1"/>
    </row>
    <row r="48" spans="1:8" ht="15">
      <c r="A48" s="2" t="s">
        <v>647</v>
      </c>
      <c r="B48" s="3"/>
      <c r="C48" s="3"/>
      <c r="D48" s="3"/>
      <c r="E48" s="1"/>
      <c r="F48" s="1"/>
      <c r="G48" s="1"/>
      <c r="H48" s="1"/>
    </row>
    <row r="49" spans="1:8" ht="15">
      <c r="A49" s="2" t="s">
        <v>648</v>
      </c>
      <c r="B49" s="3"/>
      <c r="C49" s="3"/>
      <c r="D49" s="3"/>
      <c r="E49" s="1"/>
      <c r="F49" s="1"/>
      <c r="G49" s="1"/>
      <c r="H49" s="1"/>
    </row>
    <row r="50" spans="1:8" ht="15">
      <c r="A50" s="2" t="s">
        <v>649</v>
      </c>
      <c r="B50" s="4"/>
      <c r="C50" s="3"/>
      <c r="D50" s="3"/>
      <c r="E50" s="1"/>
      <c r="F50" s="1"/>
      <c r="G50" s="1"/>
      <c r="H50" s="1"/>
    </row>
    <row r="51" spans="1:8">
      <c r="A51" s="1"/>
      <c r="B51" s="1"/>
      <c r="C51" s="1"/>
      <c r="D51" s="1"/>
      <c r="E51" s="1"/>
      <c r="F51" s="1"/>
      <c r="G51" s="1"/>
      <c r="H51" s="1"/>
    </row>
    <row r="52" spans="1:8">
      <c r="A52" s="1"/>
      <c r="B52" s="1"/>
      <c r="C52" s="1"/>
      <c r="D52" s="1"/>
      <c r="E52" s="1"/>
      <c r="F52" s="1"/>
      <c r="G52" s="1"/>
      <c r="H52" s="1"/>
    </row>
  </sheetData>
  <mergeCells count="22">
    <mergeCell ref="A43:H46"/>
    <mergeCell ref="A38:C38"/>
    <mergeCell ref="D38:E38"/>
    <mergeCell ref="A39:C39"/>
    <mergeCell ref="D39:E39"/>
    <mergeCell ref="A42:H42"/>
    <mergeCell ref="A35:C35"/>
    <mergeCell ref="D35:E35"/>
    <mergeCell ref="A36:C36"/>
    <mergeCell ref="D36:E36"/>
    <mergeCell ref="A37:C37"/>
    <mergeCell ref="D37:E37"/>
    <mergeCell ref="B7:D7"/>
    <mergeCell ref="B8:D8"/>
    <mergeCell ref="B9:D9"/>
    <mergeCell ref="A11:H11"/>
    <mergeCell ref="A34:H34"/>
    <mergeCell ref="A1:H1"/>
    <mergeCell ref="A2:H2"/>
    <mergeCell ref="A4:H4"/>
    <mergeCell ref="B5:D5"/>
    <mergeCell ref="B6:D6"/>
  </mergeCells>
  <conditionalFormatting sqref="D35:E39">
    <cfRule type="expression" dxfId="1" priority="1">
      <formula>D35="Complete"</formula>
    </cfRule>
    <cfRule type="expression" dxfId="0" priority="2">
      <formula>D35&lt;&gt;"Complete"</formula>
    </cfRule>
  </conditionalFormatting>
  <hyperlinks>
    <hyperlink ref="A7" r:id="rId1" xr:uid="{0404EF66-F026-424F-B9CC-46999631A0FE}"/>
  </hyperlinks>
  <pageMargins left="0.7" right="0.7" top="0.75" bottom="0.75" header="0.3" footer="0.3"/>
  <pageSetup scale="4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Instructions</vt:lpstr>
      <vt:lpstr>Allowances-Alternates</vt:lpstr>
      <vt:lpstr>GC-GR</vt:lpstr>
      <vt:lpstr>Base Building SOV</vt:lpstr>
      <vt:lpstr>Burlington SOV</vt:lpstr>
      <vt:lpstr>Joyful Garden SOV</vt:lpstr>
      <vt:lpstr>Unit Costs</vt:lpstr>
      <vt:lpstr>Subcontractors</vt:lpstr>
      <vt:lpstr>Q-A-E</vt:lpstr>
      <vt:lpstr>Document Register</vt:lpstr>
      <vt:lpstr>Schedule-Logistics</vt:lpstr>
      <vt:lpstr>Bid Summary</vt:lpstr>
      <vt:lpstr>'Allowances-Alternates'!Print_Area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Roache</dc:creator>
  <cp:lastModifiedBy>Michael Perry</cp:lastModifiedBy>
  <cp:lastPrinted>2026-08-14T19:30:17Z</cp:lastPrinted>
  <dcterms:created xsi:type="dcterms:W3CDTF">2026-07-17T20:27:31Z</dcterms:created>
  <dcterms:modified xsi:type="dcterms:W3CDTF">2026-08-21T20:16:16Z</dcterms:modified>
</cp:coreProperties>
</file>