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2024\01 Pricing\24-083 PEAK Tenant Improvements - Warwick, RI\02  Bid Forms &amp; Proposals\24-08-20 - Bid\"/>
    </mc:Choice>
  </mc:AlternateContent>
  <xr:revisionPtr revIDLastSave="0" documentId="13_ncr:1_{8783E8DF-B3D5-4097-99A6-59D6437E1594}" xr6:coauthVersionLast="47" xr6:coauthVersionMax="47" xr10:uidLastSave="{00000000-0000-0000-0000-000000000000}"/>
  <bookViews>
    <workbookView xWindow="4650" yWindow="1620" windowWidth="21600" windowHeight="11295" tabRatio="500" xr2:uid="{00000000-000D-0000-FFFF-FFFF00000000}"/>
  </bookViews>
  <sheets>
    <sheet name="Building 1" sheetId="9" r:id="rId1"/>
  </sheets>
  <externalReferences>
    <externalReference r:id="rId2"/>
    <externalReference r:id="rId3"/>
  </externalReferences>
  <definedNames>
    <definedName name="_xlnm.Database">[1]Estimate!#REF!</definedName>
    <definedName name="Database2">[2]Estimate!#REF!</definedName>
    <definedName name="UseGroups">#REF!</definedName>
    <definedName name="UseGroups2">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4" i="9" l="1"/>
  <c r="J313" i="9"/>
  <c r="J312" i="9"/>
  <c r="J311" i="9"/>
  <c r="J310" i="9"/>
  <c r="J309" i="9"/>
  <c r="J308" i="9"/>
  <c r="J307" i="9"/>
  <c r="J306" i="9"/>
  <c r="J305" i="9"/>
  <c r="J304" i="9"/>
  <c r="J303" i="9"/>
  <c r="J300" i="9"/>
  <c r="J299" i="9"/>
  <c r="J298" i="9"/>
  <c r="I225" i="9"/>
  <c r="J225" i="9" s="1"/>
  <c r="I120" i="9"/>
  <c r="J120" i="9" s="1"/>
  <c r="G63" i="9"/>
  <c r="I182" i="9"/>
  <c r="J182" i="9" s="1"/>
  <c r="H176" i="9"/>
  <c r="I139" i="9"/>
  <c r="J139" i="9" s="1"/>
  <c r="I100" i="9"/>
  <c r="J100" i="9" s="1"/>
  <c r="J293" i="9"/>
  <c r="J292" i="9"/>
  <c r="J291" i="9"/>
  <c r="J294" i="9" s="1"/>
  <c r="I197" i="9"/>
  <c r="J197" i="9" s="1"/>
  <c r="I196" i="9"/>
  <c r="J196" i="9" s="1"/>
  <c r="I195" i="9"/>
  <c r="J195" i="9" s="1"/>
  <c r="I194" i="9"/>
  <c r="J194" i="9" s="1"/>
  <c r="I193" i="9"/>
  <c r="J193" i="9" s="1"/>
  <c r="I192" i="9"/>
  <c r="J192" i="9" s="1"/>
  <c r="I191" i="9"/>
  <c r="J191" i="9" s="1"/>
  <c r="I74" i="9"/>
  <c r="J74" i="9" s="1"/>
  <c r="I281" i="9"/>
  <c r="J281" i="9" s="1"/>
  <c r="I280" i="9"/>
  <c r="J280" i="9" s="1"/>
  <c r="I279" i="9"/>
  <c r="J279" i="9" s="1"/>
  <c r="I278" i="9"/>
  <c r="J278" i="9" s="1"/>
  <c r="I273" i="9"/>
  <c r="J273" i="9" s="1"/>
  <c r="I272" i="9"/>
  <c r="J272" i="9" s="1"/>
  <c r="I271" i="9"/>
  <c r="J271" i="9" s="1"/>
  <c r="I270" i="9"/>
  <c r="J270" i="9" s="1"/>
  <c r="I265" i="9"/>
  <c r="J265" i="9" s="1"/>
  <c r="I264" i="9"/>
  <c r="J264" i="9"/>
  <c r="I263" i="9"/>
  <c r="J263" i="9" s="1"/>
  <c r="I262" i="9"/>
  <c r="J262" i="9"/>
  <c r="I261" i="9"/>
  <c r="J261" i="9" s="1"/>
  <c r="I260" i="9"/>
  <c r="J260" i="9" s="1"/>
  <c r="I259" i="9"/>
  <c r="J259" i="9" s="1"/>
  <c r="I258" i="9"/>
  <c r="J258" i="9"/>
  <c r="I257" i="9"/>
  <c r="J257" i="9" s="1"/>
  <c r="I256" i="9"/>
  <c r="J256" i="9" s="1"/>
  <c r="I255" i="9"/>
  <c r="J255" i="9" s="1"/>
  <c r="I254" i="9"/>
  <c r="J254" i="9" s="1"/>
  <c r="I247" i="9"/>
  <c r="J247" i="9" s="1"/>
  <c r="I245" i="9"/>
  <c r="J245" i="9"/>
  <c r="I244" i="9"/>
  <c r="J244" i="9" s="1"/>
  <c r="I243" i="9"/>
  <c r="J243" i="9"/>
  <c r="I242" i="9"/>
  <c r="J242" i="9" s="1"/>
  <c r="I241" i="9"/>
  <c r="J241" i="9" s="1"/>
  <c r="I236" i="9"/>
  <c r="J236" i="9" s="1"/>
  <c r="I235" i="9"/>
  <c r="J235" i="9"/>
  <c r="I234" i="9"/>
  <c r="J234" i="9" s="1"/>
  <c r="I233" i="9"/>
  <c r="I228" i="9"/>
  <c r="J228" i="9" s="1"/>
  <c r="I227" i="9"/>
  <c r="I226" i="9"/>
  <c r="J226" i="9" s="1"/>
  <c r="I220" i="9"/>
  <c r="J220" i="9"/>
  <c r="I219" i="9"/>
  <c r="J219" i="9" s="1"/>
  <c r="I218" i="9"/>
  <c r="J218" i="9" s="1"/>
  <c r="I217" i="9"/>
  <c r="J217" i="9" s="1"/>
  <c r="I216" i="9"/>
  <c r="J216" i="9"/>
  <c r="I215" i="9"/>
  <c r="J215" i="9" s="1"/>
  <c r="I209" i="9"/>
  <c r="J209" i="9"/>
  <c r="I208" i="9"/>
  <c r="J208" i="9" s="1"/>
  <c r="I207" i="9"/>
  <c r="J207" i="9"/>
  <c r="I206" i="9"/>
  <c r="J206" i="9" s="1"/>
  <c r="I205" i="9"/>
  <c r="J205" i="9" s="1"/>
  <c r="I204" i="9"/>
  <c r="J204" i="9" s="1"/>
  <c r="I203" i="9"/>
  <c r="J203" i="9" s="1"/>
  <c r="I202" i="9"/>
  <c r="J202" i="9" s="1"/>
  <c r="I186" i="9"/>
  <c r="J186" i="9" s="1"/>
  <c r="I185" i="9"/>
  <c r="J185" i="9" s="1"/>
  <c r="I184" i="9"/>
  <c r="J184" i="9"/>
  <c r="I183" i="9"/>
  <c r="J183" i="9" s="1"/>
  <c r="I181" i="9"/>
  <c r="J181" i="9" s="1"/>
  <c r="I180" i="9"/>
  <c r="J180" i="9" s="1"/>
  <c r="I175" i="9"/>
  <c r="J175" i="9"/>
  <c r="I174" i="9"/>
  <c r="J174" i="9" s="1"/>
  <c r="I173" i="9"/>
  <c r="J173" i="9" s="1"/>
  <c r="I172" i="9"/>
  <c r="J172" i="9" s="1"/>
  <c r="I171" i="9"/>
  <c r="J171" i="9"/>
  <c r="I166" i="9"/>
  <c r="J166" i="9" s="1"/>
  <c r="I165" i="9"/>
  <c r="J165" i="9" s="1"/>
  <c r="I164" i="9"/>
  <c r="J164" i="9" s="1"/>
  <c r="I163" i="9"/>
  <c r="J163" i="9"/>
  <c r="I162" i="9"/>
  <c r="J162" i="9" s="1"/>
  <c r="I161" i="9"/>
  <c r="J161" i="9" s="1"/>
  <c r="I160" i="9"/>
  <c r="J160" i="9" s="1"/>
  <c r="I155" i="9"/>
  <c r="J155" i="9"/>
  <c r="I154" i="9"/>
  <c r="J154" i="9" s="1"/>
  <c r="I153" i="9"/>
  <c r="J153" i="9" s="1"/>
  <c r="I152" i="9"/>
  <c r="J152" i="9" s="1"/>
  <c r="I151" i="9"/>
  <c r="J151" i="9" s="1"/>
  <c r="I150" i="9"/>
  <c r="J150" i="9" s="1"/>
  <c r="I149" i="9"/>
  <c r="J149" i="9"/>
  <c r="I148" i="9"/>
  <c r="J148" i="9" s="1"/>
  <c r="I147" i="9"/>
  <c r="J147" i="9" s="1"/>
  <c r="I146" i="9"/>
  <c r="J146" i="9" s="1"/>
  <c r="I145" i="9"/>
  <c r="I140" i="9"/>
  <c r="I134" i="9"/>
  <c r="J134" i="9"/>
  <c r="I133" i="9"/>
  <c r="J133" i="9" s="1"/>
  <c r="I131" i="9"/>
  <c r="J131" i="9" s="1"/>
  <c r="I130" i="9"/>
  <c r="J130" i="9" s="1"/>
  <c r="I129" i="9"/>
  <c r="J129" i="9" s="1"/>
  <c r="I128" i="9"/>
  <c r="J128" i="9" s="1"/>
  <c r="I123" i="9"/>
  <c r="J123" i="9"/>
  <c r="I122" i="9"/>
  <c r="J122" i="9" s="1"/>
  <c r="I121" i="9"/>
  <c r="J121" i="9" s="1"/>
  <c r="I115" i="9"/>
  <c r="J115" i="9" s="1"/>
  <c r="I114" i="9"/>
  <c r="J114" i="9" s="1"/>
  <c r="I113" i="9"/>
  <c r="J113" i="9" s="1"/>
  <c r="I112" i="9"/>
  <c r="J112" i="9" s="1"/>
  <c r="I110" i="9"/>
  <c r="J110" i="9" s="1"/>
  <c r="I111" i="9"/>
  <c r="J111" i="9" s="1"/>
  <c r="I105" i="9"/>
  <c r="J105" i="9" s="1"/>
  <c r="I104" i="9"/>
  <c r="J104" i="9" s="1"/>
  <c r="I103" i="9"/>
  <c r="J103" i="9" s="1"/>
  <c r="I102" i="9"/>
  <c r="J102" i="9" s="1"/>
  <c r="I101" i="9"/>
  <c r="J101" i="9" s="1"/>
  <c r="I95" i="9"/>
  <c r="J95" i="9"/>
  <c r="I94" i="9"/>
  <c r="J94" i="9" s="1"/>
  <c r="I93" i="9"/>
  <c r="J93" i="9"/>
  <c r="I92" i="9"/>
  <c r="J92" i="9" s="1"/>
  <c r="I91" i="9"/>
  <c r="J91" i="9" s="1"/>
  <c r="I84" i="9"/>
  <c r="J84" i="9" s="1"/>
  <c r="I83" i="9"/>
  <c r="J83" i="9" s="1"/>
  <c r="I82" i="9"/>
  <c r="J82" i="9" s="1"/>
  <c r="I81" i="9"/>
  <c r="J81" i="9" s="1"/>
  <c r="I80" i="9"/>
  <c r="J80" i="9" s="1"/>
  <c r="I75" i="9"/>
  <c r="J75" i="9"/>
  <c r="I73" i="9"/>
  <c r="J73" i="9"/>
  <c r="I72" i="9"/>
  <c r="J72" i="9" s="1"/>
  <c r="I71" i="9"/>
  <c r="J71" i="9" s="1"/>
  <c r="I70" i="9"/>
  <c r="J70" i="9" s="1"/>
  <c r="I69" i="9"/>
  <c r="J69" i="9" s="1"/>
  <c r="I68" i="9"/>
  <c r="J68" i="9" s="1"/>
  <c r="I67" i="9"/>
  <c r="J67" i="9" s="1"/>
  <c r="I246" i="9"/>
  <c r="J246" i="9" s="1"/>
  <c r="I43" i="9"/>
  <c r="J43" i="9"/>
  <c r="I42" i="9"/>
  <c r="J42" i="9" s="1"/>
  <c r="I41" i="9"/>
  <c r="J41" i="9" s="1"/>
  <c r="I40" i="9"/>
  <c r="J40" i="9" s="1"/>
  <c r="I39" i="9"/>
  <c r="J39" i="9" s="1"/>
  <c r="I38" i="9"/>
  <c r="J38" i="9" s="1"/>
  <c r="I37" i="9"/>
  <c r="J37" i="9" s="1"/>
  <c r="I36" i="9"/>
  <c r="J36" i="9" s="1"/>
  <c r="I35" i="9"/>
  <c r="J35" i="9"/>
  <c r="I62" i="9"/>
  <c r="J62" i="9" s="1"/>
  <c r="I58" i="9"/>
  <c r="J58" i="9" s="1"/>
  <c r="I57" i="9"/>
  <c r="J57" i="9" s="1"/>
  <c r="I56" i="9"/>
  <c r="J56" i="9" s="1"/>
  <c r="I48" i="9"/>
  <c r="I49" i="9" s="1"/>
  <c r="J48" i="9"/>
  <c r="J49" i="9" s="1"/>
  <c r="I61" i="9"/>
  <c r="J61" i="9" s="1"/>
  <c r="I60" i="9"/>
  <c r="J60" i="9" s="1"/>
  <c r="I59" i="9"/>
  <c r="J59" i="9" s="1"/>
  <c r="I55" i="9"/>
  <c r="J55" i="9" s="1"/>
  <c r="I54" i="9"/>
  <c r="J54" i="9" s="1"/>
  <c r="I53" i="9"/>
  <c r="J53" i="9" s="1"/>
  <c r="I30" i="9"/>
  <c r="J30" i="9"/>
  <c r="I29" i="9"/>
  <c r="J29" i="9" s="1"/>
  <c r="I28" i="9"/>
  <c r="J28" i="9" s="1"/>
  <c r="I27" i="9"/>
  <c r="J27" i="9" s="1"/>
  <c r="I26" i="9"/>
  <c r="J26" i="9" s="1"/>
  <c r="I24" i="9"/>
  <c r="J24" i="9" s="1"/>
  <c r="I25" i="9"/>
  <c r="J25" i="9" s="1"/>
  <c r="I23" i="9"/>
  <c r="J23" i="9" s="1"/>
  <c r="I22" i="9"/>
  <c r="J22" i="9" s="1"/>
  <c r="I21" i="9"/>
  <c r="J21" i="9" s="1"/>
  <c r="J19" i="9"/>
  <c r="I315" i="9"/>
  <c r="I294" i="9"/>
  <c r="H315" i="9"/>
  <c r="H294" i="9"/>
  <c r="H282" i="9"/>
  <c r="H274" i="9"/>
  <c r="H266" i="9"/>
  <c r="H248" i="9"/>
  <c r="H237" i="9"/>
  <c r="H229" i="9"/>
  <c r="H221" i="9"/>
  <c r="H210" i="9"/>
  <c r="H198" i="9"/>
  <c r="H187" i="9"/>
  <c r="H167" i="9"/>
  <c r="H156" i="9"/>
  <c r="H141" i="9"/>
  <c r="H135" i="9"/>
  <c r="H124" i="9"/>
  <c r="H116" i="9"/>
  <c r="H106" i="9"/>
  <c r="H96" i="9"/>
  <c r="H85" i="9"/>
  <c r="H76" i="9"/>
  <c r="H44" i="9"/>
  <c r="H63" i="9"/>
  <c r="H49" i="9"/>
  <c r="H31" i="9"/>
  <c r="G282" i="9"/>
  <c r="G283" i="9" s="1"/>
  <c r="G274" i="9"/>
  <c r="G266" i="9"/>
  <c r="G294" i="9"/>
  <c r="G248" i="9"/>
  <c r="G237" i="9"/>
  <c r="G221" i="9"/>
  <c r="G210" i="9"/>
  <c r="G198" i="9"/>
  <c r="G249" i="9" s="1"/>
  <c r="G187" i="9"/>
  <c r="G176" i="9"/>
  <c r="G167" i="9"/>
  <c r="G156" i="9"/>
  <c r="G141" i="9"/>
  <c r="G124" i="9"/>
  <c r="G116" i="9"/>
  <c r="G96" i="9"/>
  <c r="G85" i="9"/>
  <c r="G86" i="9" s="1"/>
  <c r="G76" i="9"/>
  <c r="G44" i="9"/>
  <c r="G49" i="9"/>
  <c r="G31" i="9"/>
  <c r="I132" i="9"/>
  <c r="J132" i="9" s="1"/>
  <c r="G229" i="9"/>
  <c r="G315" i="9"/>
  <c r="G135" i="9"/>
  <c r="J301" i="9"/>
  <c r="G106" i="9"/>
  <c r="J302" i="9"/>
  <c r="I237" i="9" l="1"/>
  <c r="J233" i="9"/>
  <c r="I229" i="9"/>
  <c r="I141" i="9"/>
  <c r="J140" i="9"/>
  <c r="J141" i="9" s="1"/>
  <c r="I266" i="9"/>
  <c r="H283" i="9"/>
  <c r="J227" i="9"/>
  <c r="I221" i="9"/>
  <c r="I156" i="9"/>
  <c r="J145" i="9"/>
  <c r="I135" i="9"/>
  <c r="I124" i="9"/>
  <c r="I116" i="9"/>
  <c r="I106" i="9"/>
  <c r="H249" i="9"/>
  <c r="I96" i="9"/>
  <c r="I85" i="9"/>
  <c r="H86" i="9"/>
  <c r="I44" i="9"/>
  <c r="J85" i="9"/>
  <c r="J124" i="9"/>
  <c r="J198" i="9"/>
  <c r="J31" i="9"/>
  <c r="J248" i="9"/>
  <c r="J116" i="9"/>
  <c r="G284" i="9"/>
  <c r="J135" i="9"/>
  <c r="J229" i="9"/>
  <c r="J156" i="9"/>
  <c r="J210" i="9"/>
  <c r="J237" i="9"/>
  <c r="J282" i="9"/>
  <c r="I176" i="9"/>
  <c r="J44" i="9"/>
  <c r="J176" i="9"/>
  <c r="J221" i="9"/>
  <c r="I198" i="9"/>
  <c r="I274" i="9"/>
  <c r="I282" i="9"/>
  <c r="I210" i="9"/>
  <c r="J167" i="9"/>
  <c r="J187" i="9"/>
  <c r="J266" i="9"/>
  <c r="J274" i="9"/>
  <c r="I76" i="9"/>
  <c r="I187" i="9"/>
  <c r="I31" i="9"/>
  <c r="J96" i="9"/>
  <c r="I248" i="9"/>
  <c r="I167" i="9"/>
  <c r="J315" i="9"/>
  <c r="J106" i="9"/>
  <c r="J76" i="9"/>
  <c r="I63" i="9"/>
  <c r="J63" i="9"/>
  <c r="I283" i="9" l="1"/>
  <c r="H284" i="9"/>
  <c r="J86" i="9"/>
  <c r="I86" i="9"/>
  <c r="J283" i="9"/>
  <c r="J249" i="9"/>
  <c r="I249" i="9"/>
  <c r="J284" i="9" l="1"/>
  <c r="I284" i="9"/>
</calcChain>
</file>

<file path=xl/sharedStrings.xml><?xml version="1.0" encoding="utf-8"?>
<sst xmlns="http://schemas.openxmlformats.org/spreadsheetml/2006/main" count="414" uniqueCount="274">
  <si>
    <t xml:space="preserve">Project:   </t>
  </si>
  <si>
    <t>I-95 Gateway - PEAK TI</t>
  </si>
  <si>
    <t>General Contractor:</t>
  </si>
  <si>
    <t>Building 1 SF:</t>
  </si>
  <si>
    <t>Date:</t>
  </si>
  <si>
    <t>Building 2 SF:</t>
  </si>
  <si>
    <t>Building Dimensions:</t>
  </si>
  <si>
    <t>Building Clear Height:</t>
  </si>
  <si>
    <t>Site Acreage:</t>
  </si>
  <si>
    <t>SHELL</t>
  </si>
  <si>
    <t>TI</t>
  </si>
  <si>
    <t>Total</t>
  </si>
  <si>
    <t xml:space="preserve">S I T E    W O R K </t>
  </si>
  <si>
    <t>COST</t>
  </si>
  <si>
    <t>COST/SF</t>
  </si>
  <si>
    <t>SUBCONTRACTOR</t>
  </si>
  <si>
    <t>COMMENTS</t>
  </si>
  <si>
    <t>EARTHWORK</t>
  </si>
  <si>
    <t>Div 2200</t>
  </si>
  <si>
    <t>Demolition</t>
  </si>
  <si>
    <t xml:space="preserve">Mass Cut &amp; Fill  </t>
  </si>
  <si>
    <t>List Total CY:</t>
  </si>
  <si>
    <t>Import/Export Material from Parcel D</t>
  </si>
  <si>
    <t xml:space="preserve">Pad Remediation/Moisture Conditioning </t>
  </si>
  <si>
    <t>Rock Excavation</t>
  </si>
  <si>
    <t>Soil Stabilization</t>
  </si>
  <si>
    <t>Earthwork - Misc., Fine Grading, Etc.</t>
  </si>
  <si>
    <t>Temporary Roads</t>
  </si>
  <si>
    <t>SWPP</t>
  </si>
  <si>
    <t>Other</t>
  </si>
  <si>
    <t>EARTHWORK TOTAL</t>
  </si>
  <si>
    <t>UTILITIES</t>
  </si>
  <si>
    <t>Div 2300</t>
  </si>
  <si>
    <t>Site Water Main - Complete System</t>
  </si>
  <si>
    <t>Site Fire Loop - Complete System</t>
  </si>
  <si>
    <t>Sanitary Sewers</t>
  </si>
  <si>
    <t>Storm Sewers &amp; Roof Leaders</t>
  </si>
  <si>
    <t>Storm Detention/Retention/Water Quality</t>
  </si>
  <si>
    <t>Gas Service</t>
  </si>
  <si>
    <t>Electric Service</t>
  </si>
  <si>
    <t>Phone &amp; Data Services</t>
  </si>
  <si>
    <t>UTILITIES TOTAL</t>
  </si>
  <si>
    <t>ASPHALT PAVING</t>
  </si>
  <si>
    <t>Div 2400</t>
  </si>
  <si>
    <t>ASPHALT PAVING TOTAL</t>
  </si>
  <si>
    <t>SITE CONCRETE</t>
  </si>
  <si>
    <t>Div 2500</t>
  </si>
  <si>
    <t>Heavy Duty Concrete Paving</t>
  </si>
  <si>
    <t>List Pavement Section &amp; Qty:</t>
  </si>
  <si>
    <t>Medium Duty Concrete Paving</t>
  </si>
  <si>
    <t>Light Duty Concrete Paving</t>
  </si>
  <si>
    <t>Concrete Patios and Sidewalks, etc.</t>
  </si>
  <si>
    <t>Concrete Curbs</t>
  </si>
  <si>
    <t>List Qty:</t>
  </si>
  <si>
    <t>Joint Sealants</t>
  </si>
  <si>
    <t>Striping</t>
  </si>
  <si>
    <t>Wheel Stops</t>
  </si>
  <si>
    <t>Signage</t>
  </si>
  <si>
    <t>Railroad Tracks &amp; Equipment</t>
  </si>
  <si>
    <t>SITE CONCRETE TOTAL</t>
  </si>
  <si>
    <t>SITE IMPROVEMENTS</t>
  </si>
  <si>
    <t>Div 2700</t>
  </si>
  <si>
    <t>Trash Enclosures/Dumpster Screens</t>
  </si>
  <si>
    <t>Fencing</t>
  </si>
  <si>
    <t>Guard Rail</t>
  </si>
  <si>
    <t>Pipe Bollards</t>
  </si>
  <si>
    <t>Retaining Walls</t>
  </si>
  <si>
    <t>Flag Poles</t>
  </si>
  <si>
    <t>Monument Sign</t>
  </si>
  <si>
    <t>Guard Posts</t>
  </si>
  <si>
    <t>SITE IMPROVEMENTS TOTAL</t>
  </si>
  <si>
    <t>LANDSCAPING &amp; IRRIGATION</t>
  </si>
  <si>
    <t>Div 2900</t>
  </si>
  <si>
    <t>Irrigation</t>
  </si>
  <si>
    <t>Seed</t>
  </si>
  <si>
    <t>Sod</t>
  </si>
  <si>
    <t>Landscaping</t>
  </si>
  <si>
    <t>SITE WORK GRAND TOTAL</t>
  </si>
  <si>
    <t>B U I L D I N G</t>
  </si>
  <si>
    <t>FOOTINGS &amp; FOUNDATIONS</t>
  </si>
  <si>
    <t>Div 3100</t>
  </si>
  <si>
    <t>Deep Foundations - Piers</t>
  </si>
  <si>
    <t>Footings &amp; Foundations</t>
  </si>
  <si>
    <t>Foundation Insulation</t>
  </si>
  <si>
    <t>Drain Tile</t>
  </si>
  <si>
    <t>FOOTINGS &amp; FOUNDATIONS TOTAL</t>
  </si>
  <si>
    <t>CONCRETE FLATWORK</t>
  </si>
  <si>
    <t>Div 3200</t>
  </si>
  <si>
    <t>Slab on Grade + Dock Pits</t>
  </si>
  <si>
    <t>List Section:</t>
  </si>
  <si>
    <t>Vapor Barrier</t>
  </si>
  <si>
    <t>Insulated Slabs</t>
  </si>
  <si>
    <t>Elevated Mezzanine Slabs</t>
  </si>
  <si>
    <t>Building Pipe Bollards</t>
  </si>
  <si>
    <t>CONCRETE FLATWORK TOTAL</t>
  </si>
  <si>
    <t>CONCRETE WALL PANELS</t>
  </si>
  <si>
    <t>Div 3300</t>
  </si>
  <si>
    <t>Tilt-up Concrete Panels</t>
  </si>
  <si>
    <t>Insulated Tilt-Up Concrete Panels</t>
  </si>
  <si>
    <t>Temporary Casting Beds</t>
  </si>
  <si>
    <t>Pre-Cast Panels</t>
  </si>
  <si>
    <t>Insulated Pre-Cast Concrete Panels</t>
  </si>
  <si>
    <t>CONCRETE WALL PANELS TOTAL</t>
  </si>
  <si>
    <t>MASONRY</t>
  </si>
  <si>
    <t>Div 4000</t>
  </si>
  <si>
    <t xml:space="preserve">CMU </t>
  </si>
  <si>
    <t>Brick Veneer</t>
  </si>
  <si>
    <t>Stone Veneer</t>
  </si>
  <si>
    <t>MASONRY TOTAL</t>
  </si>
  <si>
    <t>METALS</t>
  </si>
  <si>
    <t>Div 5000</t>
  </si>
  <si>
    <t>Joist &amp; Deck</t>
  </si>
  <si>
    <t>Columns &amp; Misc. Structural Steel</t>
  </si>
  <si>
    <t>Mezzanine Steel</t>
  </si>
  <si>
    <t>Stairs &amp; Railings</t>
  </si>
  <si>
    <t>Misc. Steel - Guards, RTU Frames, Etc.</t>
  </si>
  <si>
    <t>Steel Erection</t>
  </si>
  <si>
    <t>METALS TOTAL</t>
  </si>
  <si>
    <t>WOOD &amp; PLASTIC</t>
  </si>
  <si>
    <t>Div 6000</t>
  </si>
  <si>
    <t>Carpentry Labor &amp; Materials</t>
  </si>
  <si>
    <t>WOOD &amp; PLASTIC TOTAL</t>
  </si>
  <si>
    <t>THERMAL &amp; MOISTURE PROTECTION</t>
  </si>
  <si>
    <t>Div 7000</t>
  </si>
  <si>
    <t>Exterior Insulation Finish System</t>
  </si>
  <si>
    <t>Composite Metal Panels</t>
  </si>
  <si>
    <t>Interior Wall Panel Insulation</t>
  </si>
  <si>
    <t>From What Height:</t>
  </si>
  <si>
    <t>Parapet Copings &amp; Sheet Metal Flashings</t>
  </si>
  <si>
    <t>Roofing</t>
  </si>
  <si>
    <t>Skylights</t>
  </si>
  <si>
    <t>Ashford Sealer</t>
  </si>
  <si>
    <t>Caulking of Panel to Panel + Panel to Slab Joints</t>
  </si>
  <si>
    <t>Caulkng of Speed Bay Floor Joints</t>
  </si>
  <si>
    <t>Caulking of Interior Floor Joints</t>
  </si>
  <si>
    <t>THERMAL &amp; MOISTURE PROTECTION TOTAL</t>
  </si>
  <si>
    <t>DOORS &amp; WINDOWS</t>
  </si>
  <si>
    <t>Div 8000</t>
  </si>
  <si>
    <t>Doors, Frames, &amp; Hardware</t>
  </si>
  <si>
    <t>Overhead Doors - Docks</t>
  </si>
  <si>
    <t>Overhead Doors - Drive Ups</t>
  </si>
  <si>
    <t>Specialty Doors</t>
  </si>
  <si>
    <t>Building Exterior Window Frames &amp; Glazing</t>
  </si>
  <si>
    <t>Clearstory Window Frames &amp; Glazing</t>
  </si>
  <si>
    <t>DOORS &amp; WINDOWS TOTAL</t>
  </si>
  <si>
    <t>FINISHES</t>
  </si>
  <si>
    <t>Div 9000</t>
  </si>
  <si>
    <t>Drywall &amp; Metal Studs</t>
  </si>
  <si>
    <t>Exterior Painting</t>
  </si>
  <si>
    <t>Misc. Painting</t>
  </si>
  <si>
    <t>Misc. Finishes</t>
  </si>
  <si>
    <t>FINISHES TOTAL</t>
  </si>
  <si>
    <t>SPECIALITIES</t>
  </si>
  <si>
    <t>Div 10000</t>
  </si>
  <si>
    <t>Dock Awning/Canopies</t>
  </si>
  <si>
    <t>Fire Extinguishers</t>
  </si>
  <si>
    <t>Toilet Partitions &amp; Accessories</t>
  </si>
  <si>
    <t>Interior/Exterior Signs</t>
  </si>
  <si>
    <t>Column Bumpers</t>
  </si>
  <si>
    <t>Lockers</t>
  </si>
  <si>
    <t>TOTAL SPECIALTIES</t>
  </si>
  <si>
    <t>EQUIPMENT</t>
  </si>
  <si>
    <t>Div 11000</t>
  </si>
  <si>
    <t>Dock Seals</t>
  </si>
  <si>
    <t>Dock Bumpers</t>
  </si>
  <si>
    <t>Dock Fans</t>
  </si>
  <si>
    <t>Dock Lights</t>
  </si>
  <si>
    <t>Dock Levelers</t>
  </si>
  <si>
    <t>Dock Restraints</t>
  </si>
  <si>
    <t>Remaining Balance</t>
  </si>
  <si>
    <t>EQUIPMENT TOTAL</t>
  </si>
  <si>
    <t>MISCELLANEOUS</t>
  </si>
  <si>
    <t>Div 12-14</t>
  </si>
  <si>
    <t>Window Treatments</t>
  </si>
  <si>
    <t>Wall Protection</t>
  </si>
  <si>
    <t>Louvers &amp; Vents If Not Included In HVAC</t>
  </si>
  <si>
    <t>Special Construction</t>
  </si>
  <si>
    <t>Wheelchair Lifts</t>
  </si>
  <si>
    <t>Conveyors</t>
  </si>
  <si>
    <t>Elevators</t>
  </si>
  <si>
    <t>MISCELLANEOUS TOTAL</t>
  </si>
  <si>
    <t>FIRE PROTECTION</t>
  </si>
  <si>
    <t>Div 15100</t>
  </si>
  <si>
    <t>Fire Sprinkler System</t>
  </si>
  <si>
    <t>Fire Pump</t>
  </si>
  <si>
    <t>Water Storage Tank</t>
  </si>
  <si>
    <t>Exterior Pump House</t>
  </si>
  <si>
    <t>Speciality Systems</t>
  </si>
  <si>
    <t>FIRE PROTECTION TOTAL</t>
  </si>
  <si>
    <t>PLUMBING</t>
  </si>
  <si>
    <t>Div 15200</t>
  </si>
  <si>
    <t>Plumbing</t>
  </si>
  <si>
    <t>Gas Piping If Not Included In HVAC</t>
  </si>
  <si>
    <t>Compressed Air</t>
  </si>
  <si>
    <t>PLUMBING TOTAL</t>
  </si>
  <si>
    <t>HVAC</t>
  </si>
  <si>
    <t>Div 15500</t>
  </si>
  <si>
    <t>Main HVAC System</t>
  </si>
  <si>
    <t>Air Circulation Fans</t>
  </si>
  <si>
    <t>Dock Heaters</t>
  </si>
  <si>
    <t>ELECTRICAL</t>
  </si>
  <si>
    <t>Div 16000</t>
  </si>
  <si>
    <t>Electrical System - Distribution, Connections, Devices, Etc.</t>
  </si>
  <si>
    <t>Lighting</t>
  </si>
  <si>
    <t>Fire Alarm/Security Allowance</t>
  </si>
  <si>
    <t>Generator</t>
  </si>
  <si>
    <t>Lightning Protection</t>
  </si>
  <si>
    <t>Site Lighting</t>
  </si>
  <si>
    <t>ELECTRICAL TOTAL</t>
  </si>
  <si>
    <t>BUILDING GRAND TOTAL</t>
  </si>
  <si>
    <t>G E N E R A L</t>
  </si>
  <si>
    <t>GENERAL CONDITIONS</t>
  </si>
  <si>
    <t>DIV 1000</t>
  </si>
  <si>
    <t>Project Management</t>
  </si>
  <si>
    <t>Field Supervision</t>
  </si>
  <si>
    <t>Equipment Rental &amp; Small Tools</t>
  </si>
  <si>
    <t>Field Office &amp; Equipment</t>
  </si>
  <si>
    <t>Temporary Services</t>
  </si>
  <si>
    <t>Dumpsters</t>
  </si>
  <si>
    <t>Barricades/Fencing</t>
  </si>
  <si>
    <t>Travel</t>
  </si>
  <si>
    <t>Construction Cleaning and General Labor</t>
  </si>
  <si>
    <t>Warehouse Final Cleanup</t>
  </si>
  <si>
    <t>Office Area Final Cleanup</t>
  </si>
  <si>
    <t>GENERAL CONDITIONS TOTAL</t>
  </si>
  <si>
    <t>DESIGN</t>
  </si>
  <si>
    <t>DIV 1200</t>
  </si>
  <si>
    <t>Architectural</t>
  </si>
  <si>
    <t>Structural</t>
  </si>
  <si>
    <t>MEP</t>
  </si>
  <si>
    <t>DESIGN TOTAL</t>
  </si>
  <si>
    <t>GENERAL REQUIREMENTS / OH &amp; P</t>
  </si>
  <si>
    <t>DIV 1900</t>
  </si>
  <si>
    <t>General Liability/Auto/Umbrella/E&amp;O Insurance</t>
  </si>
  <si>
    <t>Builders Risk Insurance</t>
  </si>
  <si>
    <t>Overhead &amp; Profit</t>
  </si>
  <si>
    <t>GENERAL GRAND TOTAL</t>
  </si>
  <si>
    <t>T O T A L    B A S E    B I D</t>
  </si>
  <si>
    <t>O T H E R</t>
  </si>
  <si>
    <t>OTHER</t>
  </si>
  <si>
    <t>Other 1</t>
  </si>
  <si>
    <t>Other 2</t>
  </si>
  <si>
    <t>Other 3</t>
  </si>
  <si>
    <t>OTHER TOTAL</t>
  </si>
  <si>
    <t>ALTERNATES &amp; UNIT PRICES</t>
  </si>
  <si>
    <t>ALTERNATES</t>
  </si>
  <si>
    <t xml:space="preserve">Re-key warehouse man and aluminum storefront doors within tenant space. </t>
  </si>
  <si>
    <t>Sprinkler adjustments - demising wall (both sides)</t>
  </si>
  <si>
    <t>Relocate exhaust fan to tenant space (if required)</t>
  </si>
  <si>
    <t>Furnish and install new 400A, 480V, 3PH service in Tenant space</t>
  </si>
  <si>
    <t>Add (1) dock pit, Overheard Door, and dock equipment.</t>
  </si>
  <si>
    <t>Add (1) warehouse highbay lighting unit</t>
  </si>
  <si>
    <t xml:space="preserve">Relocate (1) warehouse highbay lighting unit </t>
  </si>
  <si>
    <t>ALTERNATES TOTAL</t>
  </si>
  <si>
    <t>New England Construction</t>
  </si>
  <si>
    <t>Not Applicabe</t>
  </si>
  <si>
    <t>Included</t>
  </si>
  <si>
    <t>Install only, furnished by owner</t>
  </si>
  <si>
    <t>Demolition of concrete slabs</t>
  </si>
  <si>
    <t>Demolition of concrete wall panels</t>
  </si>
  <si>
    <t>Millwork</t>
  </si>
  <si>
    <t>Flooring</t>
  </si>
  <si>
    <t>FRP</t>
  </si>
  <si>
    <t>ACT</t>
  </si>
  <si>
    <t>Wheel chocks</t>
  </si>
  <si>
    <t>Not Applicable</t>
  </si>
  <si>
    <t>No security included</t>
  </si>
  <si>
    <t>Not Included</t>
  </si>
  <si>
    <t>Safety</t>
  </si>
  <si>
    <t>Coiling interior doors</t>
  </si>
  <si>
    <t>TBD</t>
  </si>
  <si>
    <t>Hot Gas Reheat for (5) RTU's</t>
  </si>
  <si>
    <t>Provide seismic curbs for RTU's</t>
  </si>
  <si>
    <t>GPR Slab Scanning (Per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</si>
</sst>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0"/>
    <numFmt numFmtId="166" formatCode="_(* #,##0_);_(* \(#,##0\);_(* &quot;-&quot;??_);_(@_)"/>
    <numFmt numFmtId="167" formatCode="&quot;$&quot;#,##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0"/>
      <name val="MS Sans Serif"/>
      <family val="2"/>
    </font>
    <font>
      <sz val="12"/>
      <color theme="1"/>
      <name val="Trebuchet MS"/>
      <family val="2"/>
    </font>
    <font>
      <b/>
      <sz val="10"/>
      <name val="Trebuchet MS"/>
      <family val="2"/>
    </font>
    <font>
      <b/>
      <sz val="12"/>
      <color theme="1"/>
      <name val="Calibri"/>
      <family val="2"/>
      <scheme val="minor"/>
    </font>
    <font>
      <sz val="10"/>
      <name val="Trebuchet MS"/>
      <family val="2"/>
    </font>
    <font>
      <b/>
      <sz val="12"/>
      <color theme="9" tint="-0.499984740745262"/>
      <name val="Trebuchet MS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9" tint="-0.499984740745262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sz val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b/>
      <u/>
      <sz val="10"/>
      <name val="Trebuchet MS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3" fontId="5" fillId="5" borderId="9" applyNumberFormat="0" applyFont="0" applyBorder="0" applyAlignment="0" applyProtection="0">
      <alignment horizontal="right" vertical="center"/>
      <protection locked="0"/>
    </xf>
    <xf numFmtId="8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7" fillId="0" borderId="0" xfId="0" applyFont="1"/>
    <xf numFmtId="0" fontId="8" fillId="0" borderId="0" xfId="24" applyFont="1"/>
    <xf numFmtId="0" fontId="10" fillId="0" borderId="0" xfId="24" applyFont="1" applyAlignment="1">
      <alignment horizontal="center"/>
    </xf>
    <xf numFmtId="0" fontId="10" fillId="0" borderId="1" xfId="24" applyFont="1" applyBorder="1"/>
    <xf numFmtId="0" fontId="10" fillId="0" borderId="0" xfId="24" applyFont="1"/>
    <xf numFmtId="0" fontId="8" fillId="0" borderId="0" xfId="24" applyFont="1" applyAlignment="1">
      <alignment horizontal="center"/>
    </xf>
    <xf numFmtId="164" fontId="11" fillId="2" borderId="0" xfId="24" applyNumberFormat="1" applyFont="1" applyFill="1" applyAlignment="1">
      <alignment horizontal="center"/>
    </xf>
    <xf numFmtId="164" fontId="11" fillId="2" borderId="12" xfId="24" applyNumberFormat="1" applyFont="1" applyFill="1" applyBorder="1" applyAlignment="1">
      <alignment horizontal="center"/>
    </xf>
    <xf numFmtId="0" fontId="11" fillId="2" borderId="0" xfId="24" applyFont="1" applyFill="1"/>
    <xf numFmtId="0" fontId="10" fillId="2" borderId="0" xfId="24" applyFont="1" applyFill="1"/>
    <xf numFmtId="0" fontId="11" fillId="2" borderId="0" xfId="24" applyFont="1" applyFill="1" applyAlignment="1">
      <alignment horizontal="center"/>
    </xf>
    <xf numFmtId="0" fontId="12" fillId="6" borderId="1" xfId="24" applyFont="1" applyFill="1" applyBorder="1"/>
    <xf numFmtId="0" fontId="13" fillId="6" borderId="1" xfId="24" applyFont="1" applyFill="1" applyBorder="1"/>
    <xf numFmtId="164" fontId="13" fillId="6" borderId="1" xfId="24" applyNumberFormat="1" applyFont="1" applyFill="1" applyBorder="1"/>
    <xf numFmtId="164" fontId="13" fillId="6" borderId="11" xfId="24" applyNumberFormat="1" applyFont="1" applyFill="1" applyBorder="1"/>
    <xf numFmtId="166" fontId="14" fillId="6" borderId="1" xfId="30" applyNumberFormat="1" applyFont="1" applyFill="1" applyBorder="1"/>
    <xf numFmtId="0" fontId="13" fillId="6" borderId="0" xfId="24" applyFont="1" applyFill="1"/>
    <xf numFmtId="0" fontId="8" fillId="0" borderId="2" xfId="24" applyFont="1" applyBorder="1" applyAlignment="1">
      <alignment horizontal="left"/>
    </xf>
    <xf numFmtId="0" fontId="10" fillId="0" borderId="2" xfId="24" applyFont="1" applyBorder="1"/>
    <xf numFmtId="164" fontId="10" fillId="0" borderId="2" xfId="24" applyNumberFormat="1" applyFont="1" applyBorder="1"/>
    <xf numFmtId="164" fontId="10" fillId="0" borderId="13" xfId="24" applyNumberFormat="1" applyFont="1" applyBorder="1"/>
    <xf numFmtId="42" fontId="10" fillId="0" borderId="5" xfId="24" applyNumberFormat="1" applyFont="1" applyBorder="1"/>
    <xf numFmtId="42" fontId="10" fillId="0" borderId="14" xfId="24" applyNumberFormat="1" applyFont="1" applyBorder="1"/>
    <xf numFmtId="44" fontId="10" fillId="0" borderId="3" xfId="1" applyFont="1" applyBorder="1"/>
    <xf numFmtId="0" fontId="10" fillId="0" borderId="3" xfId="24" applyFont="1" applyBorder="1"/>
    <xf numFmtId="0" fontId="10" fillId="8" borderId="3" xfId="24" applyFont="1" applyFill="1" applyBorder="1"/>
    <xf numFmtId="0" fontId="10" fillId="0" borderId="5" xfId="24" applyFont="1" applyBorder="1"/>
    <xf numFmtId="0" fontId="8" fillId="3" borderId="5" xfId="24" applyFont="1" applyFill="1" applyBorder="1"/>
    <xf numFmtId="0" fontId="10" fillId="3" borderId="7" xfId="24" applyFont="1" applyFill="1" applyBorder="1"/>
    <xf numFmtId="0" fontId="10" fillId="3" borderId="6" xfId="24" applyFont="1" applyFill="1" applyBorder="1"/>
    <xf numFmtId="42" fontId="8" fillId="3" borderId="7" xfId="24" applyNumberFormat="1" applyFont="1" applyFill="1" applyBorder="1"/>
    <xf numFmtId="42" fontId="8" fillId="3" borderId="14" xfId="24" applyNumberFormat="1" applyFont="1" applyFill="1" applyBorder="1"/>
    <xf numFmtId="44" fontId="8" fillId="3" borderId="5" xfId="24" applyNumberFormat="1" applyFont="1" applyFill="1" applyBorder="1"/>
    <xf numFmtId="0" fontId="10" fillId="2" borderId="5" xfId="24" applyFont="1" applyFill="1" applyBorder="1"/>
    <xf numFmtId="0" fontId="10" fillId="2" borderId="3" xfId="24" applyFont="1" applyFill="1" applyBorder="1"/>
    <xf numFmtId="164" fontId="8" fillId="0" borderId="0" xfId="24" applyNumberFormat="1" applyFont="1"/>
    <xf numFmtId="164" fontId="8" fillId="0" borderId="12" xfId="24" applyNumberFormat="1" applyFont="1" applyBorder="1"/>
    <xf numFmtId="0" fontId="8" fillId="2" borderId="5" xfId="24" applyFont="1" applyFill="1" applyBorder="1"/>
    <xf numFmtId="0" fontId="10" fillId="2" borderId="7" xfId="24" applyFont="1" applyFill="1" applyBorder="1"/>
    <xf numFmtId="0" fontId="10" fillId="2" borderId="6" xfId="24" applyFont="1" applyFill="1" applyBorder="1"/>
    <xf numFmtId="0" fontId="15" fillId="7" borderId="1" xfId="24" applyFont="1" applyFill="1" applyBorder="1"/>
    <xf numFmtId="0" fontId="16" fillId="7" borderId="1" xfId="24" applyFont="1" applyFill="1" applyBorder="1"/>
    <xf numFmtId="42" fontId="15" fillId="7" borderId="1" xfId="24" applyNumberFormat="1" applyFont="1" applyFill="1" applyBorder="1"/>
    <xf numFmtId="42" fontId="15" fillId="7" borderId="11" xfId="24" applyNumberFormat="1" applyFont="1" applyFill="1" applyBorder="1"/>
    <xf numFmtId="44" fontId="15" fillId="7" borderId="1" xfId="24" applyNumberFormat="1" applyFont="1" applyFill="1" applyBorder="1"/>
    <xf numFmtId="0" fontId="16" fillId="7" borderId="0" xfId="24" applyFont="1" applyFill="1"/>
    <xf numFmtId="0" fontId="17" fillId="0" borderId="0" xfId="24" applyFont="1"/>
    <xf numFmtId="164" fontId="10" fillId="0" borderId="0" xfId="24" applyNumberFormat="1" applyFont="1"/>
    <xf numFmtId="164" fontId="10" fillId="0" borderId="12" xfId="24" applyNumberFormat="1" applyFont="1" applyBorder="1"/>
    <xf numFmtId="164" fontId="10" fillId="0" borderId="1" xfId="24" applyNumberFormat="1" applyFont="1" applyBorder="1"/>
    <xf numFmtId="164" fontId="10" fillId="0" borderId="11" xfId="24" applyNumberFormat="1" applyFont="1" applyBorder="1"/>
    <xf numFmtId="0" fontId="10" fillId="0" borderId="4" xfId="24" applyFont="1" applyBorder="1"/>
    <xf numFmtId="0" fontId="10" fillId="0" borderId="8" xfId="24" applyFont="1" applyBorder="1"/>
    <xf numFmtId="0" fontId="8" fillId="4" borderId="0" xfId="24" applyFont="1" applyFill="1"/>
    <xf numFmtId="0" fontId="10" fillId="4" borderId="0" xfId="24" applyFont="1" applyFill="1"/>
    <xf numFmtId="164" fontId="10" fillId="4" borderId="0" xfId="24" applyNumberFormat="1" applyFont="1" applyFill="1"/>
    <xf numFmtId="164" fontId="10" fillId="4" borderId="12" xfId="24" applyNumberFormat="1" applyFont="1" applyFill="1" applyBorder="1"/>
    <xf numFmtId="165" fontId="8" fillId="0" borderId="0" xfId="24" applyNumberFormat="1" applyFont="1"/>
    <xf numFmtId="165" fontId="10" fillId="0" borderId="0" xfId="24" applyNumberFormat="1" applyFont="1"/>
    <xf numFmtId="0" fontId="18" fillId="2" borderId="7" xfId="24" applyFont="1" applyFill="1" applyBorder="1"/>
    <xf numFmtId="0" fontId="19" fillId="0" borderId="0" xfId="24" applyFont="1"/>
    <xf numFmtId="164" fontId="10" fillId="0" borderId="7" xfId="24" applyNumberFormat="1" applyFont="1" applyBorder="1"/>
    <xf numFmtId="164" fontId="10" fillId="0" borderId="14" xfId="24" applyNumberFormat="1" applyFont="1" applyBorder="1"/>
    <xf numFmtId="0" fontId="8" fillId="3" borderId="7" xfId="24" applyFont="1" applyFill="1" applyBorder="1"/>
    <xf numFmtId="0" fontId="8" fillId="0" borderId="2" xfId="24" applyFont="1" applyBorder="1"/>
    <xf numFmtId="0" fontId="10" fillId="0" borderId="7" xfId="24" applyFont="1" applyBorder="1"/>
    <xf numFmtId="0" fontId="10" fillId="0" borderId="12" xfId="24" applyFont="1" applyBorder="1"/>
    <xf numFmtId="0" fontId="10" fillId="0" borderId="0" xfId="25" applyNumberFormat="1" applyFont="1" applyFill="1" applyBorder="1" applyAlignment="1" applyProtection="1"/>
    <xf numFmtId="0" fontId="10" fillId="0" borderId="3" xfId="25" applyNumberFormat="1" applyFont="1" applyFill="1" applyBorder="1" applyAlignment="1" applyProtection="1"/>
    <xf numFmtId="164" fontId="13" fillId="6" borderId="0" xfId="24" applyNumberFormat="1" applyFont="1" applyFill="1"/>
    <xf numFmtId="164" fontId="13" fillId="6" borderId="12" xfId="24" applyNumberFormat="1" applyFont="1" applyFill="1" applyBorder="1"/>
    <xf numFmtId="164" fontId="8" fillId="0" borderId="0" xfId="24" applyNumberFormat="1" applyFont="1" applyAlignment="1">
      <alignment horizontal="center"/>
    </xf>
    <xf numFmtId="164" fontId="8" fillId="0" borderId="12" xfId="24" applyNumberFormat="1" applyFont="1" applyBorder="1" applyAlignment="1">
      <alignment horizontal="center"/>
    </xf>
    <xf numFmtId="0" fontId="18" fillId="0" borderId="0" xfId="24" applyFont="1"/>
    <xf numFmtId="42" fontId="11" fillId="2" borderId="0" xfId="24" applyNumberFormat="1" applyFont="1" applyFill="1" applyAlignment="1">
      <alignment horizontal="right"/>
    </xf>
    <xf numFmtId="42" fontId="11" fillId="2" borderId="12" xfId="24" applyNumberFormat="1" applyFont="1" applyFill="1" applyBorder="1" applyAlignment="1">
      <alignment horizontal="right"/>
    </xf>
    <xf numFmtId="44" fontId="11" fillId="2" borderId="0" xfId="24" applyNumberFormat="1" applyFont="1" applyFill="1" applyAlignment="1">
      <alignment horizontal="right"/>
    </xf>
    <xf numFmtId="0" fontId="8" fillId="0" borderId="10" xfId="24" applyFont="1" applyBorder="1"/>
    <xf numFmtId="0" fontId="10" fillId="0" borderId="10" xfId="24" applyFont="1" applyBorder="1"/>
    <xf numFmtId="164" fontId="8" fillId="0" borderId="10" xfId="24" applyNumberFormat="1" applyFont="1" applyBorder="1"/>
    <xf numFmtId="164" fontId="8" fillId="0" borderId="15" xfId="24" applyNumberFormat="1" applyFont="1" applyBorder="1"/>
    <xf numFmtId="0" fontId="20" fillId="0" borderId="0" xfId="24" applyFont="1"/>
    <xf numFmtId="0" fontId="21" fillId="0" borderId="0" xfId="0" applyFont="1" applyAlignment="1">
      <alignment horizontal="left" vertical="center" indent="1"/>
    </xf>
    <xf numFmtId="42" fontId="8" fillId="0" borderId="0" xfId="24" applyNumberFormat="1" applyFont="1"/>
    <xf numFmtId="44" fontId="8" fillId="0" borderId="0" xfId="24" applyNumberFormat="1" applyFont="1"/>
    <xf numFmtId="44" fontId="10" fillId="0" borderId="3" xfId="1" applyFont="1" applyFill="1" applyBorder="1"/>
    <xf numFmtId="164" fontId="11" fillId="2" borderId="0" xfId="24" applyNumberFormat="1" applyFont="1" applyFill="1" applyAlignment="1">
      <alignment horizontal="center" wrapText="1"/>
    </xf>
    <xf numFmtId="167" fontId="10" fillId="0" borderId="0" xfId="24" applyNumberFormat="1" applyFont="1"/>
    <xf numFmtId="14" fontId="10" fillId="0" borderId="1" xfId="24" applyNumberFormat="1" applyFont="1" applyBorder="1"/>
    <xf numFmtId="0" fontId="8" fillId="0" borderId="1" xfId="24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8" fillId="0" borderId="1" xfId="30" applyNumberFormat="1" applyFont="1" applyBorder="1" applyAlignment="1">
      <alignment horizontal="center"/>
    </xf>
    <xf numFmtId="166" fontId="8" fillId="0" borderId="1" xfId="30" quotePrefix="1" applyNumberFormat="1" applyFont="1" applyBorder="1" applyAlignment="1">
      <alignment horizontal="center"/>
    </xf>
  </cellXfs>
  <cellStyles count="31">
    <cellStyle name="Comma" xfId="30" builtinId="3"/>
    <cellStyle name="Comma 2" xfId="27" xr:uid="{00000000-0005-0000-0000-000001000000}"/>
    <cellStyle name="Currency" xfId="1" builtinId="4"/>
    <cellStyle name="Currency 2" xfId="26" xr:uid="{00000000-0005-0000-0000-000003000000}"/>
    <cellStyle name="Currency 2 2" xfId="28" xr:uid="{00000000-0005-0000-0000-000004000000}"/>
    <cellStyle name="Followed Hyperlink" xfId="3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17" builtinId="9" hidden="1"/>
    <cellStyle name="Followed Hyperlink" xfId="13" builtinId="9" hidden="1"/>
    <cellStyle name="Followed Hyperlink" xfId="11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23" builtinId="9" hidden="1"/>
    <cellStyle name="Hyperlink" xfId="2" builtinId="8" hidden="1"/>
    <cellStyle name="Hyperlink" xfId="18" builtinId="8" hidden="1"/>
    <cellStyle name="Hyperlink" xfId="20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4" builtinId="8" hidden="1"/>
    <cellStyle name="Hyperlink" xfId="6" builtinId="8" hidden="1"/>
    <cellStyle name="Hyperlink" xfId="22" builtinId="8" hidden="1"/>
    <cellStyle name="Normal" xfId="0" builtinId="0"/>
    <cellStyle name="Normal 4" xfId="24" xr:uid="{00000000-0005-0000-0000-00001C000000}"/>
    <cellStyle name="Percent 2" xfId="29" xr:uid="{00000000-0005-0000-0000-00001D000000}"/>
    <cellStyle name="SUB #" xfId="25" xr:uid="{00000000-0005-0000-0000-00001E000000}"/>
  </cellStyles>
  <dxfs count="0"/>
  <tableStyles count="0" defaultTableStyle="TableStyleMedium9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46547</xdr:colOff>
      <xdr:row>4</xdr:row>
      <xdr:rowOff>171450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90772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orthpointkc.sharepoint.com/E:/2015%20Backup/Active%20Projectes/Active%20Projects/#993 Worldwide Technologies Lakeview III Expansion - Edwardsville, IL/Estimating/Bid Tabs/Worldwide Technologies Warehouse Expansion BID TAB 8-15-14 jjp.xls?7ED3E9D1" TargetMode="External"/><Relationship Id="rId1" Type="http://schemas.openxmlformats.org/officeDocument/2006/relationships/externalLinkPath" Target="file:///\\7ED3E9D1\Worldwide%20Technologies%20Warehouse%20Expansion%20BID%20TAB%208-15-14%20jj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d%20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OH Doors &amp; Docks"/>
      <sheetName val="Owner Breakdown"/>
      <sheetName val="Estimate Client Summary"/>
      <sheetName val="Bid Tab"/>
      <sheetName val="Bid Tab Client Summary"/>
      <sheetName val="Bond Calculator"/>
      <sheetName val="Insurance Rates"/>
      <sheetName val="Unit QTO"/>
      <sheetName val="Asphalt Paving"/>
      <sheetName val="Fencing"/>
      <sheetName val="Concrete"/>
      <sheetName val="Steel"/>
      <sheetName val="Roofing"/>
      <sheetName val="Sheet Metal"/>
      <sheetName val="Joint Sealants"/>
      <sheetName val="DoorsHardware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Bid Tab"/>
      <sheetName val="Client Summary"/>
      <sheetName val="GSF Report"/>
      <sheetName val="Bond Calculator"/>
      <sheetName val="Insurance Rates"/>
    </sheetNames>
    <sheetDataSet>
      <sheetData sheetId="0"/>
      <sheetData sheetId="1"/>
      <sheetData sheetId="2" refreshError="1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349"/>
  <sheetViews>
    <sheetView tabSelected="1" zoomScale="90" zoomScaleNormal="90" workbookViewId="0">
      <selection activeCell="G6" sqref="G6"/>
    </sheetView>
  </sheetViews>
  <sheetFormatPr defaultColWidth="8.875" defaultRowHeight="18" x14ac:dyDescent="0.35"/>
  <cols>
    <col min="1" max="5" width="8.875" style="1"/>
    <col min="6" max="6" width="30.625" style="1" customWidth="1"/>
    <col min="7" max="8" width="17.875" style="1" customWidth="1"/>
    <col min="9" max="9" width="17.125" style="1" customWidth="1"/>
    <col min="10" max="10" width="10.375" style="1" customWidth="1"/>
    <col min="11" max="11" width="18.5" style="1" customWidth="1"/>
    <col min="12" max="12" width="44.875" style="1" customWidth="1"/>
    <col min="13" max="16384" width="8.875" style="1"/>
  </cols>
  <sheetData>
    <row r="5" spans="1:15" ht="24.75" customHeight="1" x14ac:dyDescent="0.35"/>
    <row r="6" spans="1:15" s="5" customFormat="1" ht="16.5" x14ac:dyDescent="0.3">
      <c r="A6" s="2" t="s">
        <v>0</v>
      </c>
      <c r="B6" s="2"/>
      <c r="C6" s="90" t="s">
        <v>1</v>
      </c>
      <c r="D6" s="91"/>
      <c r="E6" s="91"/>
      <c r="F6" s="91"/>
      <c r="G6" s="3"/>
      <c r="H6" s="3"/>
      <c r="I6" s="3"/>
      <c r="J6" s="2"/>
      <c r="K6" s="2" t="s">
        <v>2</v>
      </c>
      <c r="L6" s="4" t="s">
        <v>254</v>
      </c>
    </row>
    <row r="7" spans="1:15" ht="6" customHeight="1" x14ac:dyDescent="0.35">
      <c r="J7" s="2"/>
      <c r="K7" s="2"/>
      <c r="L7" s="5"/>
      <c r="M7" s="6"/>
      <c r="N7" s="6"/>
      <c r="O7" s="3"/>
    </row>
    <row r="8" spans="1:15" s="5" customFormat="1" ht="15" x14ac:dyDescent="0.3">
      <c r="A8" s="2" t="s">
        <v>3</v>
      </c>
      <c r="B8" s="2"/>
      <c r="C8" s="92">
        <v>126900</v>
      </c>
      <c r="D8" s="92"/>
      <c r="E8" s="92"/>
      <c r="F8" s="92"/>
      <c r="G8" s="3"/>
      <c r="H8" s="3"/>
      <c r="I8" s="3"/>
      <c r="J8" s="2"/>
      <c r="K8" s="2" t="s">
        <v>4</v>
      </c>
      <c r="L8" s="89">
        <v>45524</v>
      </c>
    </row>
    <row r="9" spans="1:15" s="5" customFormat="1" ht="6" customHeight="1" x14ac:dyDescent="0.3">
      <c r="A9" s="2"/>
      <c r="B9" s="2"/>
      <c r="D9" s="2"/>
      <c r="E9" s="2"/>
      <c r="G9" s="3"/>
      <c r="H9" s="3"/>
      <c r="I9" s="3"/>
    </row>
    <row r="10" spans="1:15" s="5" customFormat="1" ht="15" x14ac:dyDescent="0.3">
      <c r="A10" s="2" t="s">
        <v>5</v>
      </c>
      <c r="B10" s="2"/>
      <c r="C10" s="92"/>
      <c r="D10" s="92"/>
      <c r="E10" s="92"/>
      <c r="F10" s="92"/>
      <c r="G10" s="3"/>
      <c r="H10" s="3"/>
      <c r="I10" s="3"/>
      <c r="J10" s="2"/>
      <c r="K10" s="2" t="s">
        <v>4</v>
      </c>
      <c r="L10" s="4"/>
    </row>
    <row r="11" spans="1:15" s="5" customFormat="1" ht="3" customHeight="1" x14ac:dyDescent="0.3">
      <c r="A11" s="2"/>
      <c r="B11" s="2"/>
      <c r="C11" s="92"/>
      <c r="D11" s="92"/>
      <c r="E11" s="92"/>
      <c r="F11" s="92"/>
      <c r="G11" s="3"/>
      <c r="H11" s="3"/>
      <c r="I11" s="3"/>
      <c r="J11" s="2"/>
      <c r="K11" s="2" t="s">
        <v>4</v>
      </c>
      <c r="L11" s="4"/>
    </row>
    <row r="12" spans="1:15" s="5" customFormat="1" ht="15" x14ac:dyDescent="0.3">
      <c r="A12" s="2" t="s">
        <v>6</v>
      </c>
      <c r="B12" s="2"/>
      <c r="C12" s="92"/>
      <c r="D12" s="92"/>
      <c r="E12" s="92"/>
      <c r="F12" s="92"/>
      <c r="G12" s="3"/>
      <c r="H12" s="3"/>
      <c r="I12" s="3"/>
    </row>
    <row r="13" spans="1:15" s="5" customFormat="1" ht="6" customHeight="1" x14ac:dyDescent="0.3">
      <c r="A13" s="2"/>
      <c r="B13" s="2"/>
      <c r="D13" s="2"/>
      <c r="E13" s="2"/>
      <c r="G13" s="3"/>
      <c r="H13" s="3"/>
      <c r="I13" s="3"/>
    </row>
    <row r="14" spans="1:15" s="5" customFormat="1" ht="15" x14ac:dyDescent="0.3">
      <c r="A14" s="2" t="s">
        <v>7</v>
      </c>
      <c r="B14" s="2"/>
      <c r="C14" s="92"/>
      <c r="D14" s="92"/>
      <c r="E14" s="92"/>
      <c r="F14" s="92"/>
      <c r="G14" s="3"/>
      <c r="H14" s="3"/>
      <c r="I14" s="3"/>
    </row>
    <row r="15" spans="1:15" s="5" customFormat="1" ht="6" customHeight="1" x14ac:dyDescent="0.3">
      <c r="A15" s="2"/>
      <c r="B15" s="2"/>
      <c r="D15" s="2"/>
      <c r="E15" s="2"/>
      <c r="G15" s="3"/>
      <c r="H15" s="3"/>
      <c r="I15" s="3"/>
    </row>
    <row r="16" spans="1:15" s="5" customFormat="1" ht="15" x14ac:dyDescent="0.3">
      <c r="A16" s="2" t="s">
        <v>8</v>
      </c>
      <c r="B16" s="2"/>
      <c r="C16" s="93"/>
      <c r="D16" s="92"/>
      <c r="E16" s="92"/>
      <c r="F16" s="92"/>
      <c r="G16" s="3"/>
      <c r="H16" s="3"/>
      <c r="I16" s="3"/>
    </row>
    <row r="17" spans="1:12" s="5" customFormat="1" x14ac:dyDescent="0.35">
      <c r="A17" s="2"/>
      <c r="B17" s="2"/>
      <c r="D17" s="6"/>
      <c r="E17" s="6"/>
      <c r="F17" s="3"/>
      <c r="G17" s="87" t="s">
        <v>9</v>
      </c>
      <c r="H17" s="87" t="s">
        <v>10</v>
      </c>
      <c r="I17" s="8" t="s">
        <v>11</v>
      </c>
    </row>
    <row r="18" spans="1:12" s="5" customFormat="1" x14ac:dyDescent="0.35">
      <c r="A18" s="9" t="s">
        <v>12</v>
      </c>
      <c r="B18" s="10"/>
      <c r="C18" s="10"/>
      <c r="D18" s="10"/>
      <c r="E18" s="10"/>
      <c r="F18" s="10"/>
      <c r="G18" s="7" t="s">
        <v>13</v>
      </c>
      <c r="H18" s="7" t="s">
        <v>13</v>
      </c>
      <c r="I18" s="8" t="s">
        <v>13</v>
      </c>
      <c r="J18" s="11" t="s">
        <v>14</v>
      </c>
      <c r="K18" s="11" t="s">
        <v>15</v>
      </c>
      <c r="L18" s="11" t="s">
        <v>16</v>
      </c>
    </row>
    <row r="19" spans="1:12" s="5" customFormat="1" ht="15" x14ac:dyDescent="0.3">
      <c r="A19" s="12" t="s">
        <v>17</v>
      </c>
      <c r="B19" s="13"/>
      <c r="C19" s="13"/>
      <c r="D19" s="13"/>
      <c r="E19" s="13"/>
      <c r="F19" s="13"/>
      <c r="G19" s="14"/>
      <c r="H19" s="14"/>
      <c r="I19" s="15"/>
      <c r="J19" s="16">
        <f>549965+699971</f>
        <v>1249936</v>
      </c>
      <c r="K19" s="13"/>
      <c r="L19" s="17"/>
    </row>
    <row r="20" spans="1:12" s="5" customFormat="1" ht="15" x14ac:dyDescent="0.3">
      <c r="A20" s="18" t="s">
        <v>18</v>
      </c>
      <c r="B20" s="19"/>
      <c r="C20" s="19"/>
      <c r="D20" s="19"/>
      <c r="E20" s="19"/>
      <c r="F20" s="19"/>
      <c r="G20" s="20"/>
      <c r="H20" s="20"/>
      <c r="I20" s="21"/>
      <c r="J20" s="19"/>
      <c r="K20" s="19"/>
      <c r="L20" s="19"/>
    </row>
    <row r="21" spans="1:12" s="5" customFormat="1" ht="15" x14ac:dyDescent="0.3">
      <c r="B21" s="5" t="s">
        <v>19</v>
      </c>
      <c r="G21" s="22">
        <v>0</v>
      </c>
      <c r="H21" s="22" t="s">
        <v>255</v>
      </c>
      <c r="I21" s="23">
        <f t="shared" ref="I21:I30" si="0">SUM(G21,H21)</f>
        <v>0</v>
      </c>
      <c r="J21" s="24">
        <f t="shared" ref="J21:J30" si="1">(SUM(I21))/$C$8</f>
        <v>0</v>
      </c>
      <c r="K21" s="25"/>
      <c r="L21" s="25"/>
    </row>
    <row r="22" spans="1:12" s="5" customFormat="1" ht="15" x14ac:dyDescent="0.3">
      <c r="B22" s="5" t="s">
        <v>20</v>
      </c>
      <c r="G22" s="22">
        <v>0</v>
      </c>
      <c r="H22" s="22" t="s">
        <v>255</v>
      </c>
      <c r="I22" s="23">
        <f t="shared" si="0"/>
        <v>0</v>
      </c>
      <c r="J22" s="24">
        <f t="shared" si="1"/>
        <v>0</v>
      </c>
      <c r="K22" s="25"/>
      <c r="L22" s="26" t="s">
        <v>21</v>
      </c>
    </row>
    <row r="23" spans="1:12" s="5" customFormat="1" ht="15" x14ac:dyDescent="0.3">
      <c r="B23" s="5" t="s">
        <v>22</v>
      </c>
      <c r="G23" s="22">
        <v>0</v>
      </c>
      <c r="H23" s="22" t="s">
        <v>255</v>
      </c>
      <c r="I23" s="23">
        <f t="shared" si="0"/>
        <v>0</v>
      </c>
      <c r="J23" s="24">
        <f t="shared" si="1"/>
        <v>0</v>
      </c>
      <c r="K23" s="25"/>
      <c r="L23" s="26" t="s">
        <v>21</v>
      </c>
    </row>
    <row r="24" spans="1:12" s="5" customFormat="1" ht="15" x14ac:dyDescent="0.3">
      <c r="B24" s="5" t="s">
        <v>23</v>
      </c>
      <c r="G24" s="22">
        <v>0</v>
      </c>
      <c r="H24" s="22" t="s">
        <v>255</v>
      </c>
      <c r="I24" s="23">
        <f t="shared" si="0"/>
        <v>0</v>
      </c>
      <c r="J24" s="24">
        <f t="shared" si="1"/>
        <v>0</v>
      </c>
      <c r="K24" s="25"/>
      <c r="L24" s="25"/>
    </row>
    <row r="25" spans="1:12" s="5" customFormat="1" ht="15" x14ac:dyDescent="0.3">
      <c r="B25" s="5" t="s">
        <v>24</v>
      </c>
      <c r="G25" s="22">
        <v>0</v>
      </c>
      <c r="H25" s="22" t="s">
        <v>255</v>
      </c>
      <c r="I25" s="23">
        <f t="shared" si="0"/>
        <v>0</v>
      </c>
      <c r="J25" s="24">
        <f t="shared" si="1"/>
        <v>0</v>
      </c>
      <c r="K25" s="25"/>
      <c r="L25" s="26" t="s">
        <v>21</v>
      </c>
    </row>
    <row r="26" spans="1:12" s="5" customFormat="1" ht="15" x14ac:dyDescent="0.3">
      <c r="B26" s="5" t="s">
        <v>25</v>
      </c>
      <c r="G26" s="22">
        <v>0</v>
      </c>
      <c r="H26" s="22" t="s">
        <v>255</v>
      </c>
      <c r="I26" s="23">
        <f t="shared" si="0"/>
        <v>0</v>
      </c>
      <c r="J26" s="24">
        <f t="shared" si="1"/>
        <v>0</v>
      </c>
      <c r="K26" s="25"/>
      <c r="L26" s="25"/>
    </row>
    <row r="27" spans="1:12" s="5" customFormat="1" ht="15" x14ac:dyDescent="0.3">
      <c r="B27" s="5" t="s">
        <v>26</v>
      </c>
      <c r="G27" s="22">
        <v>0</v>
      </c>
      <c r="H27" s="22" t="s">
        <v>255</v>
      </c>
      <c r="I27" s="23">
        <f t="shared" si="0"/>
        <v>0</v>
      </c>
      <c r="J27" s="24">
        <f t="shared" si="1"/>
        <v>0</v>
      </c>
      <c r="K27" s="25"/>
      <c r="L27" s="25"/>
    </row>
    <row r="28" spans="1:12" s="5" customFormat="1" ht="15" x14ac:dyDescent="0.3">
      <c r="B28" s="5" t="s">
        <v>27</v>
      </c>
      <c r="G28" s="22">
        <v>0</v>
      </c>
      <c r="H28" s="22" t="s">
        <v>255</v>
      </c>
      <c r="I28" s="23">
        <f t="shared" si="0"/>
        <v>0</v>
      </c>
      <c r="J28" s="24">
        <f t="shared" si="1"/>
        <v>0</v>
      </c>
      <c r="K28" s="25"/>
      <c r="L28" s="25"/>
    </row>
    <row r="29" spans="1:12" s="5" customFormat="1" ht="15" x14ac:dyDescent="0.3">
      <c r="B29" s="5" t="s">
        <v>28</v>
      </c>
      <c r="G29" s="22">
        <v>0</v>
      </c>
      <c r="H29" s="22" t="s">
        <v>255</v>
      </c>
      <c r="I29" s="23">
        <f t="shared" si="0"/>
        <v>0</v>
      </c>
      <c r="J29" s="24">
        <f t="shared" si="1"/>
        <v>0</v>
      </c>
      <c r="K29" s="25"/>
      <c r="L29" s="25"/>
    </row>
    <row r="30" spans="1:12" s="5" customFormat="1" ht="15" x14ac:dyDescent="0.3">
      <c r="B30" s="5" t="s">
        <v>29</v>
      </c>
      <c r="G30" s="22">
        <v>0</v>
      </c>
      <c r="H30" s="22">
        <v>0</v>
      </c>
      <c r="I30" s="23">
        <f t="shared" si="0"/>
        <v>0</v>
      </c>
      <c r="J30" s="24">
        <f t="shared" si="1"/>
        <v>0</v>
      </c>
      <c r="K30" s="27"/>
      <c r="L30" s="25"/>
    </row>
    <row r="31" spans="1:12" s="5" customFormat="1" ht="15" x14ac:dyDescent="0.3">
      <c r="A31" s="2"/>
      <c r="B31" s="28" t="s">
        <v>30</v>
      </c>
      <c r="C31" s="29"/>
      <c r="D31" s="29"/>
      <c r="E31" s="29"/>
      <c r="F31" s="30"/>
      <c r="G31" s="31">
        <f t="shared" ref="G31:J31" si="2">SUM(G21:G30)</f>
        <v>0</v>
      </c>
      <c r="H31" s="31">
        <f t="shared" si="2"/>
        <v>0</v>
      </c>
      <c r="I31" s="32">
        <f t="shared" si="2"/>
        <v>0</v>
      </c>
      <c r="J31" s="33">
        <f t="shared" si="2"/>
        <v>0</v>
      </c>
      <c r="K31" s="34"/>
      <c r="L31" s="35"/>
    </row>
    <row r="32" spans="1:12" s="5" customFormat="1" ht="15" x14ac:dyDescent="0.3">
      <c r="A32" s="2"/>
      <c r="B32" s="2"/>
      <c r="G32" s="36"/>
      <c r="H32" s="36"/>
      <c r="I32" s="37"/>
      <c r="J32" s="2"/>
    </row>
    <row r="33" spans="1:12" s="5" customFormat="1" ht="15" x14ac:dyDescent="0.3">
      <c r="A33" s="12" t="s">
        <v>31</v>
      </c>
      <c r="B33" s="13"/>
      <c r="C33" s="13"/>
      <c r="D33" s="13"/>
      <c r="E33" s="13"/>
      <c r="F33" s="13"/>
      <c r="G33" s="14"/>
      <c r="H33" s="14"/>
      <c r="I33" s="15"/>
      <c r="J33" s="13"/>
      <c r="K33" s="13"/>
      <c r="L33" s="17"/>
    </row>
    <row r="34" spans="1:12" s="5" customFormat="1" ht="15" x14ac:dyDescent="0.3">
      <c r="A34" s="18" t="s">
        <v>32</v>
      </c>
      <c r="B34" s="19"/>
      <c r="C34" s="19"/>
      <c r="D34" s="19"/>
      <c r="E34" s="19"/>
      <c r="F34" s="19"/>
      <c r="G34" s="20"/>
      <c r="H34" s="20"/>
      <c r="I34" s="21"/>
      <c r="J34" s="19"/>
      <c r="K34" s="19"/>
      <c r="L34" s="19"/>
    </row>
    <row r="35" spans="1:12" s="5" customFormat="1" ht="15" x14ac:dyDescent="0.3">
      <c r="B35" s="5" t="s">
        <v>33</v>
      </c>
      <c r="G35" s="22">
        <v>0</v>
      </c>
      <c r="H35" s="22" t="s">
        <v>255</v>
      </c>
      <c r="I35" s="23">
        <f t="shared" ref="I35:I43" si="3">SUM(G35,H35)</f>
        <v>0</v>
      </c>
      <c r="J35" s="24">
        <f t="shared" ref="J35:J43" si="4">(SUM(I35))/$C$8</f>
        <v>0</v>
      </c>
      <c r="K35" s="25"/>
      <c r="L35" s="25"/>
    </row>
    <row r="36" spans="1:12" s="5" customFormat="1" ht="15" x14ac:dyDescent="0.3">
      <c r="B36" s="5" t="s">
        <v>34</v>
      </c>
      <c r="G36" s="22">
        <v>0</v>
      </c>
      <c r="H36" s="22" t="s">
        <v>255</v>
      </c>
      <c r="I36" s="23">
        <f t="shared" si="3"/>
        <v>0</v>
      </c>
      <c r="J36" s="24">
        <f t="shared" si="4"/>
        <v>0</v>
      </c>
      <c r="K36" s="25"/>
      <c r="L36" s="25"/>
    </row>
    <row r="37" spans="1:12" s="5" customFormat="1" ht="15" x14ac:dyDescent="0.3">
      <c r="B37" s="5" t="s">
        <v>35</v>
      </c>
      <c r="G37" s="22">
        <v>0</v>
      </c>
      <c r="H37" s="22" t="s">
        <v>255</v>
      </c>
      <c r="I37" s="23">
        <f t="shared" si="3"/>
        <v>0</v>
      </c>
      <c r="J37" s="24">
        <f t="shared" si="4"/>
        <v>0</v>
      </c>
      <c r="K37" s="25"/>
      <c r="L37" s="25"/>
    </row>
    <row r="38" spans="1:12" s="5" customFormat="1" ht="15" x14ac:dyDescent="0.3">
      <c r="B38" s="5" t="s">
        <v>36</v>
      </c>
      <c r="G38" s="22">
        <v>0</v>
      </c>
      <c r="H38" s="22" t="s">
        <v>255</v>
      </c>
      <c r="I38" s="23">
        <f t="shared" si="3"/>
        <v>0</v>
      </c>
      <c r="J38" s="24">
        <f t="shared" si="4"/>
        <v>0</v>
      </c>
      <c r="K38" s="25"/>
      <c r="L38" s="25"/>
    </row>
    <row r="39" spans="1:12" s="5" customFormat="1" ht="15" x14ac:dyDescent="0.3">
      <c r="B39" s="5" t="s">
        <v>37</v>
      </c>
      <c r="G39" s="22">
        <v>0</v>
      </c>
      <c r="H39" s="22" t="s">
        <v>255</v>
      </c>
      <c r="I39" s="23">
        <f t="shared" si="3"/>
        <v>0</v>
      </c>
      <c r="J39" s="24">
        <f t="shared" si="4"/>
        <v>0</v>
      </c>
      <c r="K39" s="25"/>
      <c r="L39" s="25"/>
    </row>
    <row r="40" spans="1:12" s="5" customFormat="1" ht="15" x14ac:dyDescent="0.3">
      <c r="B40" s="5" t="s">
        <v>38</v>
      </c>
      <c r="G40" s="22">
        <v>0</v>
      </c>
      <c r="H40" s="22" t="s">
        <v>255</v>
      </c>
      <c r="I40" s="23">
        <f t="shared" si="3"/>
        <v>0</v>
      </c>
      <c r="J40" s="24">
        <f t="shared" si="4"/>
        <v>0</v>
      </c>
      <c r="K40" s="25"/>
      <c r="L40" s="25"/>
    </row>
    <row r="41" spans="1:12" s="5" customFormat="1" ht="15" x14ac:dyDescent="0.3">
      <c r="B41" s="5" t="s">
        <v>39</v>
      </c>
      <c r="G41" s="22">
        <v>0</v>
      </c>
      <c r="H41" s="22" t="s">
        <v>255</v>
      </c>
      <c r="I41" s="23">
        <f t="shared" si="3"/>
        <v>0</v>
      </c>
      <c r="J41" s="24">
        <f t="shared" si="4"/>
        <v>0</v>
      </c>
      <c r="K41" s="25"/>
      <c r="L41" s="25"/>
    </row>
    <row r="42" spans="1:12" s="5" customFormat="1" ht="15" x14ac:dyDescent="0.3">
      <c r="B42" s="5" t="s">
        <v>40</v>
      </c>
      <c r="G42" s="22">
        <v>0</v>
      </c>
      <c r="H42" s="22" t="s">
        <v>255</v>
      </c>
      <c r="I42" s="23">
        <f t="shared" si="3"/>
        <v>0</v>
      </c>
      <c r="J42" s="24">
        <f t="shared" si="4"/>
        <v>0</v>
      </c>
      <c r="K42" s="25"/>
      <c r="L42" s="25"/>
    </row>
    <row r="43" spans="1:12" s="5" customFormat="1" ht="15" x14ac:dyDescent="0.3">
      <c r="B43" s="5" t="s">
        <v>29</v>
      </c>
      <c r="G43" s="22">
        <v>0</v>
      </c>
      <c r="H43" s="22">
        <v>0</v>
      </c>
      <c r="I43" s="23">
        <f t="shared" si="3"/>
        <v>0</v>
      </c>
      <c r="J43" s="24">
        <f t="shared" si="4"/>
        <v>0</v>
      </c>
      <c r="K43" s="27"/>
      <c r="L43" s="25"/>
    </row>
    <row r="44" spans="1:12" s="5" customFormat="1" ht="15" x14ac:dyDescent="0.3">
      <c r="A44" s="2"/>
      <c r="B44" s="28" t="s">
        <v>41</v>
      </c>
      <c r="C44" s="29"/>
      <c r="D44" s="29"/>
      <c r="E44" s="29"/>
      <c r="F44" s="30"/>
      <c r="G44" s="31">
        <f t="shared" ref="G44:J44" si="5">SUM(G35:G43)</f>
        <v>0</v>
      </c>
      <c r="H44" s="31">
        <f t="shared" si="5"/>
        <v>0</v>
      </c>
      <c r="I44" s="32">
        <f t="shared" si="5"/>
        <v>0</v>
      </c>
      <c r="J44" s="33">
        <f t="shared" si="5"/>
        <v>0</v>
      </c>
      <c r="K44" s="34"/>
      <c r="L44" s="35"/>
    </row>
    <row r="45" spans="1:12" s="5" customFormat="1" ht="15" x14ac:dyDescent="0.3">
      <c r="A45" s="2"/>
      <c r="B45" s="2"/>
      <c r="G45" s="36"/>
      <c r="H45" s="36"/>
      <c r="I45" s="37"/>
      <c r="J45" s="2"/>
    </row>
    <row r="46" spans="1:12" s="5" customFormat="1" ht="15" x14ac:dyDescent="0.3">
      <c r="A46" s="12" t="s">
        <v>42</v>
      </c>
      <c r="B46" s="13"/>
      <c r="C46" s="13"/>
      <c r="D46" s="13"/>
      <c r="E46" s="13"/>
      <c r="F46" s="13"/>
      <c r="G46" s="14"/>
      <c r="H46" s="14"/>
      <c r="I46" s="15"/>
      <c r="J46" s="13"/>
      <c r="K46" s="13"/>
      <c r="L46" s="17"/>
    </row>
    <row r="47" spans="1:12" s="5" customFormat="1" ht="15" x14ac:dyDescent="0.3">
      <c r="A47" s="18" t="s">
        <v>43</v>
      </c>
      <c r="B47" s="19"/>
      <c r="C47" s="19"/>
      <c r="D47" s="19"/>
      <c r="E47" s="19"/>
      <c r="F47" s="19"/>
      <c r="G47" s="20"/>
      <c r="H47" s="20"/>
      <c r="I47" s="21"/>
      <c r="J47" s="19"/>
      <c r="K47" s="19"/>
      <c r="L47" s="19"/>
    </row>
    <row r="48" spans="1:12" s="5" customFormat="1" ht="15" x14ac:dyDescent="0.3">
      <c r="B48" s="5" t="s">
        <v>29</v>
      </c>
      <c r="G48" s="22"/>
      <c r="H48" s="22" t="s">
        <v>255</v>
      </c>
      <c r="I48" s="23">
        <f>SUM(G48,H48)</f>
        <v>0</v>
      </c>
      <c r="J48" s="24">
        <f>(SUM(I48))/$C$8</f>
        <v>0</v>
      </c>
      <c r="K48" s="27"/>
      <c r="L48" s="25"/>
    </row>
    <row r="49" spans="1:12" s="5" customFormat="1" ht="15" x14ac:dyDescent="0.3">
      <c r="A49" s="2"/>
      <c r="B49" s="28" t="s">
        <v>44</v>
      </c>
      <c r="C49" s="29"/>
      <c r="D49" s="29"/>
      <c r="E49" s="29"/>
      <c r="F49" s="30"/>
      <c r="G49" s="31">
        <f t="shared" ref="G49:J49" si="6">SUM(G48:G48)</f>
        <v>0</v>
      </c>
      <c r="H49" s="31">
        <f t="shared" si="6"/>
        <v>0</v>
      </c>
      <c r="I49" s="32">
        <f t="shared" si="6"/>
        <v>0</v>
      </c>
      <c r="J49" s="33">
        <f t="shared" si="6"/>
        <v>0</v>
      </c>
      <c r="K49" s="34"/>
      <c r="L49" s="35"/>
    </row>
    <row r="50" spans="1:12" s="5" customFormat="1" ht="15" x14ac:dyDescent="0.3">
      <c r="A50" s="2"/>
      <c r="B50" s="2"/>
      <c r="G50" s="36"/>
      <c r="H50" s="36"/>
      <c r="I50" s="37"/>
      <c r="J50" s="2"/>
    </row>
    <row r="51" spans="1:12" s="5" customFormat="1" ht="15" x14ac:dyDescent="0.3">
      <c r="A51" s="12" t="s">
        <v>45</v>
      </c>
      <c r="B51" s="13"/>
      <c r="C51" s="13"/>
      <c r="D51" s="13"/>
      <c r="E51" s="13"/>
      <c r="F51" s="13"/>
      <c r="G51" s="14"/>
      <c r="H51" s="14"/>
      <c r="I51" s="15"/>
      <c r="J51" s="13"/>
      <c r="K51" s="13"/>
      <c r="L51" s="17"/>
    </row>
    <row r="52" spans="1:12" s="5" customFormat="1" ht="15" x14ac:dyDescent="0.3">
      <c r="A52" s="18" t="s">
        <v>46</v>
      </c>
      <c r="B52" s="19"/>
      <c r="C52" s="19"/>
      <c r="D52" s="19"/>
      <c r="E52" s="19"/>
      <c r="F52" s="19"/>
      <c r="G52" s="20"/>
      <c r="H52" s="20"/>
      <c r="I52" s="21"/>
      <c r="J52" s="19"/>
      <c r="K52" s="19"/>
      <c r="L52" s="19"/>
    </row>
    <row r="53" spans="1:12" s="5" customFormat="1" ht="15" x14ac:dyDescent="0.3">
      <c r="B53" s="5" t="s">
        <v>47</v>
      </c>
      <c r="G53" s="22">
        <v>0</v>
      </c>
      <c r="H53" s="22" t="s">
        <v>255</v>
      </c>
      <c r="I53" s="23">
        <f t="shared" ref="I53:I62" si="7">SUM(G53,H53)</f>
        <v>0</v>
      </c>
      <c r="J53" s="24">
        <f t="shared" ref="J53:J62" si="8">(SUM(I53))/$C$8</f>
        <v>0</v>
      </c>
      <c r="K53" s="25"/>
      <c r="L53" s="26" t="s">
        <v>48</v>
      </c>
    </row>
    <row r="54" spans="1:12" s="5" customFormat="1" ht="15" x14ac:dyDescent="0.3">
      <c r="B54" s="5" t="s">
        <v>49</v>
      </c>
      <c r="G54" s="22">
        <v>0</v>
      </c>
      <c r="H54" s="22" t="s">
        <v>255</v>
      </c>
      <c r="I54" s="23">
        <f t="shared" si="7"/>
        <v>0</v>
      </c>
      <c r="J54" s="24">
        <f t="shared" si="8"/>
        <v>0</v>
      </c>
      <c r="K54" s="25"/>
      <c r="L54" s="26" t="s">
        <v>48</v>
      </c>
    </row>
    <row r="55" spans="1:12" s="5" customFormat="1" ht="15" x14ac:dyDescent="0.3">
      <c r="B55" s="5" t="s">
        <v>50</v>
      </c>
      <c r="G55" s="22">
        <v>0</v>
      </c>
      <c r="H55" s="22" t="s">
        <v>255</v>
      </c>
      <c r="I55" s="23">
        <f t="shared" si="7"/>
        <v>0</v>
      </c>
      <c r="J55" s="24">
        <f t="shared" si="8"/>
        <v>0</v>
      </c>
      <c r="K55" s="25"/>
      <c r="L55" s="26" t="s">
        <v>48</v>
      </c>
    </row>
    <row r="56" spans="1:12" s="5" customFormat="1" ht="15" x14ac:dyDescent="0.3">
      <c r="B56" s="5" t="s">
        <v>51</v>
      </c>
      <c r="G56" s="22">
        <v>0</v>
      </c>
      <c r="H56" s="22" t="s">
        <v>255</v>
      </c>
      <c r="I56" s="23">
        <f t="shared" si="7"/>
        <v>0</v>
      </c>
      <c r="J56" s="24">
        <f t="shared" si="8"/>
        <v>0</v>
      </c>
      <c r="K56" s="25"/>
      <c r="L56" s="25"/>
    </row>
    <row r="57" spans="1:12" s="5" customFormat="1" ht="15" x14ac:dyDescent="0.3">
      <c r="B57" s="5" t="s">
        <v>52</v>
      </c>
      <c r="G57" s="22">
        <v>0</v>
      </c>
      <c r="H57" s="22" t="s">
        <v>255</v>
      </c>
      <c r="I57" s="23">
        <f t="shared" si="7"/>
        <v>0</v>
      </c>
      <c r="J57" s="24">
        <f t="shared" si="8"/>
        <v>0</v>
      </c>
      <c r="K57" s="25"/>
      <c r="L57" s="26" t="s">
        <v>53</v>
      </c>
    </row>
    <row r="58" spans="1:12" s="5" customFormat="1" ht="15" x14ac:dyDescent="0.3">
      <c r="B58" s="5" t="s">
        <v>54</v>
      </c>
      <c r="G58" s="22">
        <v>0</v>
      </c>
      <c r="H58" s="22" t="s">
        <v>255</v>
      </c>
      <c r="I58" s="23">
        <f t="shared" si="7"/>
        <v>0</v>
      </c>
      <c r="J58" s="24">
        <f t="shared" si="8"/>
        <v>0</v>
      </c>
      <c r="K58" s="25"/>
      <c r="L58" s="25"/>
    </row>
    <row r="59" spans="1:12" s="5" customFormat="1" ht="15" x14ac:dyDescent="0.3">
      <c r="B59" s="5" t="s">
        <v>55</v>
      </c>
      <c r="G59" s="22">
        <v>0</v>
      </c>
      <c r="H59" s="22">
        <v>4500</v>
      </c>
      <c r="I59" s="23">
        <f t="shared" si="7"/>
        <v>4500</v>
      </c>
      <c r="J59" s="24">
        <f t="shared" si="8"/>
        <v>3.5460992907801421E-2</v>
      </c>
      <c r="K59" s="25"/>
      <c r="L59" s="25"/>
    </row>
    <row r="60" spans="1:12" s="5" customFormat="1" ht="15" x14ac:dyDescent="0.3">
      <c r="B60" s="5" t="s">
        <v>56</v>
      </c>
      <c r="G60" s="22">
        <v>0</v>
      </c>
      <c r="H60" s="22" t="s">
        <v>255</v>
      </c>
      <c r="I60" s="23">
        <f t="shared" si="7"/>
        <v>0</v>
      </c>
      <c r="J60" s="24">
        <f t="shared" si="8"/>
        <v>0</v>
      </c>
      <c r="K60" s="25"/>
      <c r="L60" s="25"/>
    </row>
    <row r="61" spans="1:12" s="5" customFormat="1" ht="15" x14ac:dyDescent="0.3">
      <c r="B61" s="5" t="s">
        <v>57</v>
      </c>
      <c r="G61" s="22">
        <v>0</v>
      </c>
      <c r="H61" s="22" t="s">
        <v>255</v>
      </c>
      <c r="I61" s="23">
        <f t="shared" si="7"/>
        <v>0</v>
      </c>
      <c r="J61" s="24">
        <f t="shared" si="8"/>
        <v>0</v>
      </c>
      <c r="K61" s="25"/>
      <c r="L61" s="25"/>
    </row>
    <row r="62" spans="1:12" s="5" customFormat="1" ht="15" x14ac:dyDescent="0.3">
      <c r="B62" s="5" t="s">
        <v>58</v>
      </c>
      <c r="G62" s="22">
        <v>0</v>
      </c>
      <c r="H62" s="22" t="s">
        <v>255</v>
      </c>
      <c r="I62" s="23">
        <f t="shared" si="7"/>
        <v>0</v>
      </c>
      <c r="J62" s="24">
        <f t="shared" si="8"/>
        <v>0</v>
      </c>
      <c r="K62" s="27"/>
      <c r="L62" s="25"/>
    </row>
    <row r="63" spans="1:12" s="5" customFormat="1" ht="15" x14ac:dyDescent="0.3">
      <c r="A63" s="2"/>
      <c r="B63" s="28" t="s">
        <v>59</v>
      </c>
      <c r="C63" s="29"/>
      <c r="D63" s="29"/>
      <c r="E63" s="29"/>
      <c r="F63" s="30"/>
      <c r="G63" s="31">
        <f t="shared" ref="G63:J63" si="9">SUM(G53:G62)</f>
        <v>0</v>
      </c>
      <c r="H63" s="31">
        <f t="shared" si="9"/>
        <v>4500</v>
      </c>
      <c r="I63" s="32">
        <f t="shared" si="9"/>
        <v>4500</v>
      </c>
      <c r="J63" s="33">
        <f t="shared" si="9"/>
        <v>3.5460992907801421E-2</v>
      </c>
      <c r="K63" s="34"/>
      <c r="L63" s="35"/>
    </row>
    <row r="64" spans="1:12" s="5" customFormat="1" ht="15" x14ac:dyDescent="0.3">
      <c r="A64" s="2"/>
      <c r="B64" s="2"/>
      <c r="G64" s="36"/>
      <c r="H64" s="36"/>
      <c r="I64" s="37"/>
      <c r="J64" s="2"/>
    </row>
    <row r="65" spans="1:12" s="5" customFormat="1" ht="15" x14ac:dyDescent="0.3">
      <c r="A65" s="12" t="s">
        <v>60</v>
      </c>
      <c r="B65" s="13"/>
      <c r="C65" s="13"/>
      <c r="D65" s="13"/>
      <c r="E65" s="13"/>
      <c r="F65" s="13"/>
      <c r="G65" s="14"/>
      <c r="H65" s="14"/>
      <c r="I65" s="15"/>
      <c r="J65" s="13"/>
      <c r="K65" s="13"/>
      <c r="L65" s="17"/>
    </row>
    <row r="66" spans="1:12" s="5" customFormat="1" ht="15" x14ac:dyDescent="0.3">
      <c r="A66" s="18" t="s">
        <v>61</v>
      </c>
      <c r="B66" s="19"/>
      <c r="C66" s="19"/>
      <c r="D66" s="19"/>
      <c r="E66" s="19"/>
      <c r="F66" s="19"/>
      <c r="G66" s="20"/>
      <c r="H66" s="20"/>
      <c r="I66" s="21"/>
      <c r="J66" s="19"/>
      <c r="K66" s="19"/>
      <c r="L66" s="19"/>
    </row>
    <row r="67" spans="1:12" s="5" customFormat="1" ht="15" x14ac:dyDescent="0.3">
      <c r="B67" s="5" t="s">
        <v>62</v>
      </c>
      <c r="G67" s="22">
        <v>0</v>
      </c>
      <c r="H67" s="22" t="s">
        <v>255</v>
      </c>
      <c r="I67" s="23">
        <f t="shared" ref="I67:I75" si="10">SUM(G67,H67)</f>
        <v>0</v>
      </c>
      <c r="J67" s="24">
        <f t="shared" ref="J67:J75" si="11">(SUM(I67))/$C$8</f>
        <v>0</v>
      </c>
      <c r="K67" s="25"/>
      <c r="L67" s="25"/>
    </row>
    <row r="68" spans="1:12" s="5" customFormat="1" ht="15" x14ac:dyDescent="0.3">
      <c r="B68" s="5" t="s">
        <v>63</v>
      </c>
      <c r="G68" s="22">
        <v>0</v>
      </c>
      <c r="H68" s="22">
        <v>7604</v>
      </c>
      <c r="I68" s="23">
        <f t="shared" si="10"/>
        <v>7604</v>
      </c>
      <c r="J68" s="24">
        <f t="shared" si="11"/>
        <v>5.9921197793538217E-2</v>
      </c>
      <c r="K68" s="25"/>
      <c r="L68" s="25"/>
    </row>
    <row r="69" spans="1:12" s="5" customFormat="1" ht="15" x14ac:dyDescent="0.3">
      <c r="B69" s="5" t="s">
        <v>64</v>
      </c>
      <c r="G69" s="22">
        <v>0</v>
      </c>
      <c r="H69" s="22" t="s">
        <v>255</v>
      </c>
      <c r="I69" s="23">
        <f t="shared" si="10"/>
        <v>0</v>
      </c>
      <c r="J69" s="24">
        <f t="shared" si="11"/>
        <v>0</v>
      </c>
      <c r="K69" s="25"/>
      <c r="L69" s="25"/>
    </row>
    <row r="70" spans="1:12" s="5" customFormat="1" ht="15" x14ac:dyDescent="0.3">
      <c r="B70" s="5" t="s">
        <v>65</v>
      </c>
      <c r="G70" s="22">
        <v>0</v>
      </c>
      <c r="H70" s="22">
        <v>16300</v>
      </c>
      <c r="I70" s="23">
        <f t="shared" si="10"/>
        <v>16300</v>
      </c>
      <c r="J70" s="24">
        <f t="shared" si="11"/>
        <v>0.12844759653270291</v>
      </c>
      <c r="K70" s="25"/>
      <c r="L70" s="25"/>
    </row>
    <row r="71" spans="1:12" s="5" customFormat="1" ht="15" x14ac:dyDescent="0.3">
      <c r="B71" s="5" t="s">
        <v>66</v>
      </c>
      <c r="G71" s="22">
        <v>0</v>
      </c>
      <c r="H71" s="22" t="s">
        <v>255</v>
      </c>
      <c r="I71" s="23">
        <f t="shared" si="10"/>
        <v>0</v>
      </c>
      <c r="J71" s="24">
        <f t="shared" si="11"/>
        <v>0</v>
      </c>
      <c r="K71" s="25"/>
      <c r="L71" s="25"/>
    </row>
    <row r="72" spans="1:12" s="5" customFormat="1" ht="15" x14ac:dyDescent="0.3">
      <c r="B72" s="5" t="s">
        <v>67</v>
      </c>
      <c r="G72" s="22">
        <v>0</v>
      </c>
      <c r="H72" s="22" t="s">
        <v>255</v>
      </c>
      <c r="I72" s="23">
        <f t="shared" si="10"/>
        <v>0</v>
      </c>
      <c r="J72" s="24">
        <f t="shared" si="11"/>
        <v>0</v>
      </c>
      <c r="K72" s="25"/>
      <c r="L72" s="25"/>
    </row>
    <row r="73" spans="1:12" s="5" customFormat="1" ht="15" x14ac:dyDescent="0.3">
      <c r="B73" s="5" t="s">
        <v>68</v>
      </c>
      <c r="G73" s="22">
        <v>0</v>
      </c>
      <c r="H73" s="22" t="s">
        <v>255</v>
      </c>
      <c r="I73" s="23">
        <f t="shared" si="10"/>
        <v>0</v>
      </c>
      <c r="J73" s="24">
        <f t="shared" si="11"/>
        <v>0</v>
      </c>
      <c r="K73" s="25"/>
      <c r="L73" s="25"/>
    </row>
    <row r="74" spans="1:12" s="5" customFormat="1" ht="15" x14ac:dyDescent="0.3">
      <c r="B74" s="5" t="s">
        <v>69</v>
      </c>
      <c r="G74" s="22">
        <v>0</v>
      </c>
      <c r="H74" s="22" t="s">
        <v>255</v>
      </c>
      <c r="I74" s="23">
        <f t="shared" si="10"/>
        <v>0</v>
      </c>
      <c r="J74" s="24">
        <f t="shared" si="11"/>
        <v>0</v>
      </c>
      <c r="K74" s="25"/>
      <c r="L74" s="25"/>
    </row>
    <row r="75" spans="1:12" s="5" customFormat="1" ht="15" x14ac:dyDescent="0.3">
      <c r="B75" s="5" t="s">
        <v>29</v>
      </c>
      <c r="G75" s="22">
        <v>0</v>
      </c>
      <c r="H75" s="22">
        <v>0</v>
      </c>
      <c r="I75" s="23">
        <f t="shared" si="10"/>
        <v>0</v>
      </c>
      <c r="J75" s="24">
        <f t="shared" si="11"/>
        <v>0</v>
      </c>
      <c r="K75" s="25"/>
      <c r="L75" s="25"/>
    </row>
    <row r="76" spans="1:12" s="5" customFormat="1" ht="15" x14ac:dyDescent="0.3">
      <c r="B76" s="38" t="s">
        <v>70</v>
      </c>
      <c r="C76" s="39"/>
      <c r="D76" s="39"/>
      <c r="E76" s="39"/>
      <c r="F76" s="40"/>
      <c r="G76" s="31">
        <f t="shared" ref="G76:J76" si="12">SUM(G67:G75)</f>
        <v>0</v>
      </c>
      <c r="H76" s="31">
        <f t="shared" si="12"/>
        <v>23904</v>
      </c>
      <c r="I76" s="32">
        <f t="shared" si="12"/>
        <v>23904</v>
      </c>
      <c r="J76" s="33">
        <f t="shared" si="12"/>
        <v>0.18836879432624112</v>
      </c>
      <c r="K76" s="35"/>
      <c r="L76" s="35"/>
    </row>
    <row r="77" spans="1:12" s="5" customFormat="1" ht="15" x14ac:dyDescent="0.3">
      <c r="A77" s="2"/>
      <c r="B77" s="2"/>
      <c r="G77" s="36"/>
      <c r="H77" s="36"/>
      <c r="I77" s="37"/>
      <c r="J77" s="2"/>
    </row>
    <row r="78" spans="1:12" s="5" customFormat="1" ht="15" x14ac:dyDescent="0.3">
      <c r="A78" s="12" t="s">
        <v>71</v>
      </c>
      <c r="B78" s="13"/>
      <c r="C78" s="13"/>
      <c r="D78" s="13"/>
      <c r="E78" s="13"/>
      <c r="F78" s="13"/>
      <c r="G78" s="14"/>
      <c r="H78" s="14"/>
      <c r="I78" s="15"/>
      <c r="J78" s="13"/>
      <c r="K78" s="13"/>
      <c r="L78" s="17"/>
    </row>
    <row r="79" spans="1:12" s="5" customFormat="1" ht="15" x14ac:dyDescent="0.3">
      <c r="A79" s="18" t="s">
        <v>72</v>
      </c>
      <c r="B79" s="19"/>
      <c r="C79" s="19"/>
      <c r="D79" s="19"/>
      <c r="E79" s="19"/>
      <c r="F79" s="19"/>
      <c r="G79" s="20"/>
      <c r="H79" s="20"/>
      <c r="I79" s="21"/>
      <c r="J79" s="19"/>
      <c r="K79" s="19"/>
      <c r="L79" s="19"/>
    </row>
    <row r="80" spans="1:12" s="5" customFormat="1" ht="15" x14ac:dyDescent="0.3">
      <c r="B80" s="5" t="s">
        <v>73</v>
      </c>
      <c r="G80" s="22">
        <v>0</v>
      </c>
      <c r="H80" s="22" t="s">
        <v>255</v>
      </c>
      <c r="I80" s="23">
        <f>SUM(G80,H80)</f>
        <v>0</v>
      </c>
      <c r="J80" s="24">
        <f>(SUM(I80))/$C$8</f>
        <v>0</v>
      </c>
      <c r="K80" s="25"/>
      <c r="L80" s="25"/>
    </row>
    <row r="81" spans="1:12" s="5" customFormat="1" ht="15" x14ac:dyDescent="0.3">
      <c r="B81" s="5" t="s">
        <v>74</v>
      </c>
      <c r="G81" s="22">
        <v>0</v>
      </c>
      <c r="H81" s="22" t="s">
        <v>255</v>
      </c>
      <c r="I81" s="23">
        <f>SUM(G81,H81)</f>
        <v>0</v>
      </c>
      <c r="J81" s="24">
        <f>(SUM(I81))/$C$8</f>
        <v>0</v>
      </c>
      <c r="K81" s="25"/>
      <c r="L81" s="25"/>
    </row>
    <row r="82" spans="1:12" s="5" customFormat="1" ht="15" x14ac:dyDescent="0.3">
      <c r="B82" s="5" t="s">
        <v>75</v>
      </c>
      <c r="G82" s="22">
        <v>0</v>
      </c>
      <c r="H82" s="22" t="s">
        <v>255</v>
      </c>
      <c r="I82" s="23">
        <f>SUM(G82,H82)</f>
        <v>0</v>
      </c>
      <c r="J82" s="24">
        <f>(SUM(I82))/$C$8</f>
        <v>0</v>
      </c>
      <c r="K82" s="25"/>
      <c r="L82" s="25"/>
    </row>
    <row r="83" spans="1:12" s="5" customFormat="1" ht="15" x14ac:dyDescent="0.3">
      <c r="B83" s="5" t="s">
        <v>76</v>
      </c>
      <c r="G83" s="22">
        <v>0</v>
      </c>
      <c r="H83" s="22" t="s">
        <v>255</v>
      </c>
      <c r="I83" s="23">
        <f>SUM(G83,H83)</f>
        <v>0</v>
      </c>
      <c r="J83" s="24">
        <f>(SUM(I83))/$C$8</f>
        <v>0</v>
      </c>
      <c r="K83" s="25"/>
      <c r="L83" s="25"/>
    </row>
    <row r="84" spans="1:12" s="5" customFormat="1" ht="15" x14ac:dyDescent="0.3">
      <c r="B84" s="5" t="s">
        <v>29</v>
      </c>
      <c r="G84" s="22">
        <v>0</v>
      </c>
      <c r="H84" s="22">
        <v>0</v>
      </c>
      <c r="I84" s="23">
        <f>SUM(G84,H84)</f>
        <v>0</v>
      </c>
      <c r="J84" s="24">
        <f>(SUM(I84))/$C$8</f>
        <v>0</v>
      </c>
      <c r="K84" s="25"/>
      <c r="L84" s="25"/>
    </row>
    <row r="85" spans="1:12" s="5" customFormat="1" ht="15" x14ac:dyDescent="0.3">
      <c r="B85" s="38" t="s">
        <v>70</v>
      </c>
      <c r="C85" s="39"/>
      <c r="D85" s="39"/>
      <c r="E85" s="39"/>
      <c r="F85" s="40"/>
      <c r="G85" s="31">
        <f t="shared" ref="G85:J85" si="13">SUM(G80:G84)</f>
        <v>0</v>
      </c>
      <c r="H85" s="31">
        <f t="shared" si="13"/>
        <v>0</v>
      </c>
      <c r="I85" s="32">
        <f t="shared" si="13"/>
        <v>0</v>
      </c>
      <c r="J85" s="33">
        <f t="shared" si="13"/>
        <v>0</v>
      </c>
      <c r="K85" s="35"/>
      <c r="L85" s="35"/>
    </row>
    <row r="86" spans="1:12" s="47" customFormat="1" x14ac:dyDescent="0.35">
      <c r="A86" s="41" t="s">
        <v>77</v>
      </c>
      <c r="B86" s="42"/>
      <c r="C86" s="42"/>
      <c r="D86" s="42"/>
      <c r="E86" s="42"/>
      <c r="F86" s="42"/>
      <c r="G86" s="43">
        <f t="shared" ref="G86:J86" si="14">SUM(G85,G76,G44,G63,G49,G31)</f>
        <v>0</v>
      </c>
      <c r="H86" s="43">
        <f t="shared" si="14"/>
        <v>28404</v>
      </c>
      <c r="I86" s="44">
        <f t="shared" si="14"/>
        <v>28404</v>
      </c>
      <c r="J86" s="45">
        <f t="shared" si="14"/>
        <v>0.22382978723404254</v>
      </c>
      <c r="K86" s="42"/>
      <c r="L86" s="46"/>
    </row>
    <row r="87" spans="1:12" s="5" customFormat="1" ht="15" x14ac:dyDescent="0.3">
      <c r="G87" s="48"/>
      <c r="H87" s="48"/>
      <c r="I87" s="49"/>
    </row>
    <row r="88" spans="1:12" s="5" customFormat="1" x14ac:dyDescent="0.35">
      <c r="A88" s="9" t="s">
        <v>78</v>
      </c>
      <c r="B88" s="10"/>
      <c r="C88" s="10"/>
      <c r="D88" s="10"/>
      <c r="E88" s="10"/>
      <c r="F88" s="10"/>
      <c r="G88" s="7" t="s">
        <v>13</v>
      </c>
      <c r="H88" s="7" t="s">
        <v>13</v>
      </c>
      <c r="I88" s="8" t="s">
        <v>13</v>
      </c>
      <c r="J88" s="11" t="s">
        <v>14</v>
      </c>
      <c r="K88" s="11" t="s">
        <v>15</v>
      </c>
      <c r="L88" s="11" t="s">
        <v>16</v>
      </c>
    </row>
    <row r="89" spans="1:12" s="5" customFormat="1" ht="15" x14ac:dyDescent="0.3">
      <c r="A89" s="12" t="s">
        <v>79</v>
      </c>
      <c r="B89" s="13"/>
      <c r="C89" s="13"/>
      <c r="D89" s="13"/>
      <c r="E89" s="13"/>
      <c r="F89" s="13"/>
      <c r="G89" s="14"/>
      <c r="H89" s="14"/>
      <c r="I89" s="15"/>
      <c r="J89" s="13"/>
      <c r="K89" s="13"/>
      <c r="L89" s="17"/>
    </row>
    <row r="90" spans="1:12" s="5" customFormat="1" ht="15" x14ac:dyDescent="0.3">
      <c r="A90" s="18" t="s">
        <v>80</v>
      </c>
      <c r="G90" s="50"/>
      <c r="H90" s="50"/>
      <c r="I90" s="51"/>
      <c r="J90" s="4"/>
      <c r="K90" s="4"/>
    </row>
    <row r="91" spans="1:12" s="5" customFormat="1" ht="15" x14ac:dyDescent="0.3">
      <c r="B91" s="5" t="s">
        <v>81</v>
      </c>
      <c r="F91" s="52"/>
      <c r="G91" s="22">
        <v>0</v>
      </c>
      <c r="H91" s="22" t="s">
        <v>255</v>
      </c>
      <c r="I91" s="23">
        <f>SUM(G91,H91)</f>
        <v>0</v>
      </c>
      <c r="J91" s="24">
        <f>(SUM(I91))/$C$8</f>
        <v>0</v>
      </c>
      <c r="K91" s="25"/>
      <c r="L91" s="25"/>
    </row>
    <row r="92" spans="1:12" s="5" customFormat="1" ht="15" x14ac:dyDescent="0.3">
      <c r="B92" s="5" t="s">
        <v>82</v>
      </c>
      <c r="F92" s="52"/>
      <c r="G92" s="22">
        <v>0</v>
      </c>
      <c r="H92" s="22" t="s">
        <v>255</v>
      </c>
      <c r="I92" s="23">
        <f>SUM(G92,H92)</f>
        <v>0</v>
      </c>
      <c r="J92" s="24">
        <f>(SUM(I92))/$C$8</f>
        <v>0</v>
      </c>
      <c r="K92" s="25"/>
      <c r="L92" s="25"/>
    </row>
    <row r="93" spans="1:12" s="5" customFormat="1" ht="15" x14ac:dyDescent="0.3">
      <c r="B93" s="5" t="s">
        <v>83</v>
      </c>
      <c r="F93" s="52"/>
      <c r="G93" s="22">
        <v>0</v>
      </c>
      <c r="H93" s="22" t="s">
        <v>255</v>
      </c>
      <c r="I93" s="23">
        <f>SUM(G93,H93)</f>
        <v>0</v>
      </c>
      <c r="J93" s="24">
        <f>(SUM(I93))/$C$8</f>
        <v>0</v>
      </c>
      <c r="K93" s="25"/>
      <c r="L93" s="25"/>
    </row>
    <row r="94" spans="1:12" s="5" customFormat="1" ht="15" x14ac:dyDescent="0.3">
      <c r="B94" s="5" t="s">
        <v>84</v>
      </c>
      <c r="F94" s="52"/>
      <c r="G94" s="22">
        <v>0</v>
      </c>
      <c r="H94" s="22" t="s">
        <v>255</v>
      </c>
      <c r="I94" s="23">
        <f>SUM(G94,H94)</f>
        <v>0</v>
      </c>
      <c r="J94" s="24">
        <f>(SUM(I94))/$C$8</f>
        <v>0</v>
      </c>
      <c r="K94" s="25"/>
      <c r="L94" s="25"/>
    </row>
    <row r="95" spans="1:12" s="5" customFormat="1" ht="15" x14ac:dyDescent="0.3">
      <c r="B95" s="5" t="s">
        <v>29</v>
      </c>
      <c r="F95" s="52"/>
      <c r="G95" s="22">
        <v>0</v>
      </c>
      <c r="H95" s="22">
        <v>0</v>
      </c>
      <c r="I95" s="23">
        <f>SUM(G95,H95)</f>
        <v>0</v>
      </c>
      <c r="J95" s="24">
        <f>(SUM(I95))/$C$8</f>
        <v>0</v>
      </c>
      <c r="K95" s="25"/>
      <c r="L95" s="25"/>
    </row>
    <row r="96" spans="1:12" s="5" customFormat="1" ht="15" x14ac:dyDescent="0.3">
      <c r="B96" s="38" t="s">
        <v>85</v>
      </c>
      <c r="C96" s="39"/>
      <c r="D96" s="39"/>
      <c r="E96" s="39"/>
      <c r="F96" s="40"/>
      <c r="G96" s="31">
        <f t="shared" ref="G96:J96" si="15">SUM(G91:G95)</f>
        <v>0</v>
      </c>
      <c r="H96" s="31">
        <f t="shared" si="15"/>
        <v>0</v>
      </c>
      <c r="I96" s="32">
        <f t="shared" si="15"/>
        <v>0</v>
      </c>
      <c r="J96" s="33">
        <f t="shared" si="15"/>
        <v>0</v>
      </c>
      <c r="K96" s="35"/>
      <c r="L96" s="35"/>
    </row>
    <row r="97" spans="1:12" s="5" customFormat="1" ht="15" x14ac:dyDescent="0.3">
      <c r="A97" s="2"/>
      <c r="B97" s="2"/>
      <c r="G97" s="36"/>
      <c r="H97" s="36"/>
      <c r="I97" s="37"/>
      <c r="J97" s="2"/>
    </row>
    <row r="98" spans="1:12" s="5" customFormat="1" ht="15" x14ac:dyDescent="0.3">
      <c r="A98" s="12" t="s">
        <v>86</v>
      </c>
      <c r="B98" s="13"/>
      <c r="C98" s="13"/>
      <c r="D98" s="13"/>
      <c r="E98" s="13"/>
      <c r="F98" s="13"/>
      <c r="G98" s="14"/>
      <c r="H98" s="14"/>
      <c r="I98" s="15"/>
      <c r="J98" s="13"/>
      <c r="K98" s="13"/>
      <c r="L98" s="17"/>
    </row>
    <row r="99" spans="1:12" s="5" customFormat="1" ht="15" x14ac:dyDescent="0.3">
      <c r="A99" s="18" t="s">
        <v>87</v>
      </c>
      <c r="B99" s="19"/>
      <c r="C99" s="19"/>
      <c r="D99" s="19"/>
      <c r="E99" s="19"/>
      <c r="F99" s="19"/>
      <c r="G99" s="20"/>
      <c r="H99" s="20"/>
      <c r="I99" s="21"/>
      <c r="J99" s="19"/>
      <c r="K99" s="19"/>
      <c r="L99" s="19"/>
    </row>
    <row r="100" spans="1:12" s="5" customFormat="1" ht="15" x14ac:dyDescent="0.3">
      <c r="B100" s="5" t="s">
        <v>88</v>
      </c>
      <c r="F100" s="52"/>
      <c r="G100" s="22">
        <v>0</v>
      </c>
      <c r="H100" s="22">
        <v>139300</v>
      </c>
      <c r="I100" s="23">
        <f t="shared" ref="I100:I105" si="16">SUM(G100,H100)</f>
        <v>139300</v>
      </c>
      <c r="J100" s="24">
        <f t="shared" ref="J100:J105" si="17">(SUM(I100))/$C$8</f>
        <v>1.0977147360126083</v>
      </c>
      <c r="K100" s="25"/>
      <c r="L100" s="26" t="s">
        <v>89</v>
      </c>
    </row>
    <row r="101" spans="1:12" s="5" customFormat="1" ht="15" x14ac:dyDescent="0.3">
      <c r="B101" s="5" t="s">
        <v>90</v>
      </c>
      <c r="F101" s="52"/>
      <c r="G101" s="22">
        <v>0</v>
      </c>
      <c r="H101" s="22" t="s">
        <v>256</v>
      </c>
      <c r="I101" s="23">
        <f t="shared" si="16"/>
        <v>0</v>
      </c>
      <c r="J101" s="24">
        <f t="shared" si="17"/>
        <v>0</v>
      </c>
      <c r="K101" s="25"/>
      <c r="L101" s="25"/>
    </row>
    <row r="102" spans="1:12" s="5" customFormat="1" ht="15" x14ac:dyDescent="0.3">
      <c r="B102" s="5" t="s">
        <v>91</v>
      </c>
      <c r="F102" s="52"/>
      <c r="G102" s="22">
        <v>0</v>
      </c>
      <c r="H102" s="22" t="s">
        <v>255</v>
      </c>
      <c r="I102" s="23">
        <f t="shared" si="16"/>
        <v>0</v>
      </c>
      <c r="J102" s="24">
        <f t="shared" si="17"/>
        <v>0</v>
      </c>
      <c r="K102" s="25"/>
      <c r="L102" s="25"/>
    </row>
    <row r="103" spans="1:12" s="5" customFormat="1" ht="15" x14ac:dyDescent="0.3">
      <c r="B103" s="5" t="s">
        <v>92</v>
      </c>
      <c r="F103" s="52"/>
      <c r="G103" s="22">
        <v>0</v>
      </c>
      <c r="H103" s="22">
        <v>7990</v>
      </c>
      <c r="I103" s="23">
        <f t="shared" si="16"/>
        <v>7990</v>
      </c>
      <c r="J103" s="24">
        <f t="shared" si="17"/>
        <v>6.2962962962962957E-2</v>
      </c>
      <c r="K103" s="25"/>
      <c r="L103" s="25"/>
    </row>
    <row r="104" spans="1:12" s="5" customFormat="1" ht="15" x14ac:dyDescent="0.3">
      <c r="B104" s="5" t="s">
        <v>93</v>
      </c>
      <c r="F104" s="52"/>
      <c r="G104" s="22">
        <v>0</v>
      </c>
      <c r="H104" s="22">
        <v>3200</v>
      </c>
      <c r="I104" s="23">
        <f t="shared" si="16"/>
        <v>3200</v>
      </c>
      <c r="J104" s="24">
        <f t="shared" si="17"/>
        <v>2.5216706067769899E-2</v>
      </c>
      <c r="K104" s="25"/>
      <c r="L104" s="25"/>
    </row>
    <row r="105" spans="1:12" s="5" customFormat="1" ht="15" x14ac:dyDescent="0.3">
      <c r="B105" s="5" t="s">
        <v>29</v>
      </c>
      <c r="F105" s="52"/>
      <c r="G105" s="22">
        <v>0</v>
      </c>
      <c r="H105" s="22">
        <v>87050</v>
      </c>
      <c r="I105" s="23">
        <f t="shared" si="16"/>
        <v>87050</v>
      </c>
      <c r="J105" s="24">
        <f t="shared" si="17"/>
        <v>0.68597320724980304</v>
      </c>
      <c r="K105" s="25"/>
      <c r="L105" s="25" t="s">
        <v>258</v>
      </c>
    </row>
    <row r="106" spans="1:12" s="5" customFormat="1" ht="15" x14ac:dyDescent="0.3">
      <c r="B106" s="38" t="s">
        <v>94</v>
      </c>
      <c r="C106" s="39"/>
      <c r="D106" s="39"/>
      <c r="E106" s="39"/>
      <c r="F106" s="40"/>
      <c r="G106" s="31">
        <f t="shared" ref="G106:J106" si="18">SUM(G100:G105)</f>
        <v>0</v>
      </c>
      <c r="H106" s="31">
        <f t="shared" si="18"/>
        <v>237540</v>
      </c>
      <c r="I106" s="32">
        <f t="shared" si="18"/>
        <v>237540</v>
      </c>
      <c r="J106" s="33">
        <f t="shared" si="18"/>
        <v>1.8718676122931441</v>
      </c>
      <c r="K106" s="35"/>
      <c r="L106" s="35"/>
    </row>
    <row r="107" spans="1:12" s="5" customFormat="1" ht="15" x14ac:dyDescent="0.3">
      <c r="A107" s="2"/>
      <c r="B107" s="2"/>
      <c r="G107" s="36"/>
      <c r="H107" s="36"/>
      <c r="I107" s="37"/>
      <c r="J107" s="2"/>
    </row>
    <row r="108" spans="1:12" s="5" customFormat="1" ht="15" x14ac:dyDescent="0.3">
      <c r="A108" s="12" t="s">
        <v>95</v>
      </c>
      <c r="B108" s="13"/>
      <c r="C108" s="13"/>
      <c r="D108" s="13"/>
      <c r="E108" s="13"/>
      <c r="F108" s="13"/>
      <c r="G108" s="14"/>
      <c r="H108" s="14"/>
      <c r="I108" s="15"/>
      <c r="J108" s="13"/>
      <c r="K108" s="13"/>
      <c r="L108" s="17"/>
    </row>
    <row r="109" spans="1:12" s="5" customFormat="1" ht="15" x14ac:dyDescent="0.3">
      <c r="A109" s="18" t="s">
        <v>96</v>
      </c>
      <c r="B109" s="19"/>
      <c r="C109" s="19"/>
      <c r="D109" s="19"/>
      <c r="E109" s="19"/>
      <c r="F109" s="19"/>
      <c r="G109" s="20"/>
      <c r="H109" s="20"/>
      <c r="I109" s="21"/>
      <c r="J109" s="19"/>
      <c r="K109" s="19"/>
      <c r="L109" s="19"/>
    </row>
    <row r="110" spans="1:12" s="5" customFormat="1" ht="15" x14ac:dyDescent="0.3">
      <c r="B110" s="5" t="s">
        <v>97</v>
      </c>
      <c r="F110" s="52"/>
      <c r="G110" s="22">
        <v>0</v>
      </c>
      <c r="H110" s="22" t="s">
        <v>255</v>
      </c>
      <c r="I110" s="23">
        <f t="shared" ref="I110:I115" si="19">SUM(G110,H110)</f>
        <v>0</v>
      </c>
      <c r="J110" s="24">
        <f t="shared" ref="J110:J115" si="20">(SUM(I110))/$C$8</f>
        <v>0</v>
      </c>
      <c r="K110" s="25"/>
      <c r="L110" s="25"/>
    </row>
    <row r="111" spans="1:12" s="5" customFormat="1" ht="15" x14ac:dyDescent="0.3">
      <c r="B111" s="5" t="s">
        <v>98</v>
      </c>
      <c r="F111" s="52"/>
      <c r="G111" s="22">
        <v>0</v>
      </c>
      <c r="H111" s="22" t="s">
        <v>255</v>
      </c>
      <c r="I111" s="23">
        <f t="shared" si="19"/>
        <v>0</v>
      </c>
      <c r="J111" s="24">
        <f t="shared" si="20"/>
        <v>0</v>
      </c>
      <c r="K111" s="25"/>
      <c r="L111" s="25"/>
    </row>
    <row r="112" spans="1:12" s="5" customFormat="1" ht="15" x14ac:dyDescent="0.3">
      <c r="B112" s="5" t="s">
        <v>99</v>
      </c>
      <c r="F112" s="52"/>
      <c r="G112" s="22">
        <v>0</v>
      </c>
      <c r="H112" s="22" t="s">
        <v>255</v>
      </c>
      <c r="I112" s="23">
        <f t="shared" si="19"/>
        <v>0</v>
      </c>
      <c r="J112" s="24">
        <f t="shared" si="20"/>
        <v>0</v>
      </c>
      <c r="K112" s="25"/>
      <c r="L112" s="25"/>
    </row>
    <row r="113" spans="1:13" s="5" customFormat="1" ht="15" x14ac:dyDescent="0.3">
      <c r="B113" s="5" t="s">
        <v>100</v>
      </c>
      <c r="F113" s="52"/>
      <c r="G113" s="22">
        <v>0</v>
      </c>
      <c r="H113" s="22" t="s">
        <v>255</v>
      </c>
      <c r="I113" s="23">
        <f t="shared" si="19"/>
        <v>0</v>
      </c>
      <c r="J113" s="24">
        <f t="shared" si="20"/>
        <v>0</v>
      </c>
      <c r="K113" s="25"/>
      <c r="L113" s="25"/>
    </row>
    <row r="114" spans="1:13" s="5" customFormat="1" ht="15" x14ac:dyDescent="0.3">
      <c r="B114" s="5" t="s">
        <v>101</v>
      </c>
      <c r="F114" s="52"/>
      <c r="G114" s="22">
        <v>0</v>
      </c>
      <c r="H114" s="22" t="s">
        <v>255</v>
      </c>
      <c r="I114" s="23">
        <f t="shared" si="19"/>
        <v>0</v>
      </c>
      <c r="J114" s="24">
        <f t="shared" si="20"/>
        <v>0</v>
      </c>
      <c r="K114" s="25"/>
      <c r="L114" s="25"/>
    </row>
    <row r="115" spans="1:13" s="5" customFormat="1" ht="15" x14ac:dyDescent="0.3">
      <c r="A115" s="2"/>
      <c r="B115" s="5" t="s">
        <v>29</v>
      </c>
      <c r="F115" s="52"/>
      <c r="G115" s="22">
        <v>0</v>
      </c>
      <c r="H115" s="22">
        <v>26550</v>
      </c>
      <c r="I115" s="23">
        <f t="shared" si="19"/>
        <v>26550</v>
      </c>
      <c r="J115" s="24">
        <f t="shared" si="20"/>
        <v>0.20921985815602837</v>
      </c>
      <c r="K115" s="25"/>
      <c r="L115" s="27" t="s">
        <v>259</v>
      </c>
      <c r="M115" s="53"/>
    </row>
    <row r="116" spans="1:13" s="5" customFormat="1" ht="15" x14ac:dyDescent="0.3">
      <c r="B116" s="28" t="s">
        <v>102</v>
      </c>
      <c r="C116" s="29"/>
      <c r="D116" s="29"/>
      <c r="E116" s="29"/>
      <c r="F116" s="30"/>
      <c r="G116" s="31">
        <f t="shared" ref="G116:J116" si="21">SUM(G110:G115)</f>
        <v>0</v>
      </c>
      <c r="H116" s="31">
        <f t="shared" si="21"/>
        <v>26550</v>
      </c>
      <c r="I116" s="32">
        <f t="shared" si="21"/>
        <v>26550</v>
      </c>
      <c r="J116" s="33">
        <f t="shared" si="21"/>
        <v>0.20921985815602837</v>
      </c>
      <c r="K116" s="40"/>
      <c r="L116" s="35"/>
    </row>
    <row r="117" spans="1:13" s="5" customFormat="1" ht="15" x14ac:dyDescent="0.3">
      <c r="B117" s="54"/>
      <c r="C117" s="55"/>
      <c r="D117" s="55"/>
      <c r="E117" s="55"/>
      <c r="F117" s="55"/>
      <c r="G117" s="56"/>
      <c r="H117" s="56"/>
      <c r="I117" s="57"/>
      <c r="J117" s="55"/>
    </row>
    <row r="118" spans="1:13" s="5" customFormat="1" ht="15" x14ac:dyDescent="0.3">
      <c r="A118" s="12" t="s">
        <v>103</v>
      </c>
      <c r="B118" s="13"/>
      <c r="C118" s="13"/>
      <c r="D118" s="13"/>
      <c r="E118" s="13"/>
      <c r="F118" s="13"/>
      <c r="G118" s="14"/>
      <c r="H118" s="14"/>
      <c r="I118" s="15"/>
      <c r="J118" s="13"/>
      <c r="K118" s="13"/>
      <c r="L118" s="17"/>
    </row>
    <row r="119" spans="1:13" s="5" customFormat="1" ht="15" x14ac:dyDescent="0.3">
      <c r="A119" s="2" t="s">
        <v>104</v>
      </c>
      <c r="B119" s="58"/>
      <c r="G119" s="50"/>
      <c r="H119" s="50"/>
      <c r="I119" s="51"/>
      <c r="J119" s="4"/>
      <c r="K119" s="4"/>
      <c r="L119" s="4"/>
    </row>
    <row r="120" spans="1:13" s="5" customFormat="1" ht="15" x14ac:dyDescent="0.3">
      <c r="B120" s="5" t="s">
        <v>105</v>
      </c>
      <c r="F120" s="52"/>
      <c r="G120" s="22">
        <v>0</v>
      </c>
      <c r="H120" s="22">
        <v>16500</v>
      </c>
      <c r="I120" s="23">
        <f>SUM(G120,H120)</f>
        <v>16500</v>
      </c>
      <c r="J120" s="24">
        <f>(SUM(I120))/$C$8</f>
        <v>0.13002364066193853</v>
      </c>
      <c r="K120" s="25"/>
      <c r="L120" s="25"/>
    </row>
    <row r="121" spans="1:13" s="5" customFormat="1" ht="15" x14ac:dyDescent="0.3">
      <c r="B121" s="5" t="s">
        <v>106</v>
      </c>
      <c r="F121" s="52"/>
      <c r="G121" s="22">
        <v>0</v>
      </c>
      <c r="H121" s="22" t="s">
        <v>255</v>
      </c>
      <c r="I121" s="23">
        <f>SUM(G121,H121)</f>
        <v>0</v>
      </c>
      <c r="J121" s="24">
        <f>(SUM(I121))/$C$8</f>
        <v>0</v>
      </c>
      <c r="K121" s="25"/>
      <c r="L121" s="25"/>
    </row>
    <row r="122" spans="1:13" s="5" customFormat="1" ht="15" x14ac:dyDescent="0.3">
      <c r="B122" s="5" t="s">
        <v>107</v>
      </c>
      <c r="F122" s="52"/>
      <c r="G122" s="22">
        <v>0</v>
      </c>
      <c r="H122" s="22" t="s">
        <v>255</v>
      </c>
      <c r="I122" s="23">
        <f>SUM(G122,H122)</f>
        <v>0</v>
      </c>
      <c r="J122" s="24">
        <f>(SUM(I122))/$C$8</f>
        <v>0</v>
      </c>
      <c r="K122" s="25"/>
      <c r="L122" s="25"/>
    </row>
    <row r="123" spans="1:13" s="5" customFormat="1" ht="15" x14ac:dyDescent="0.3">
      <c r="B123" s="59" t="s">
        <v>29</v>
      </c>
      <c r="G123" s="22">
        <v>0</v>
      </c>
      <c r="H123" s="22">
        <v>0</v>
      </c>
      <c r="I123" s="23">
        <f>SUM(G123,H123)</f>
        <v>0</v>
      </c>
      <c r="J123" s="24">
        <f>(SUM(I123))/$C$8</f>
        <v>0</v>
      </c>
      <c r="K123" s="25"/>
      <c r="L123" s="27"/>
      <c r="M123" s="53"/>
    </row>
    <row r="124" spans="1:13" s="5" customFormat="1" ht="15" x14ac:dyDescent="0.3">
      <c r="B124" s="28" t="s">
        <v>108</v>
      </c>
      <c r="C124" s="29"/>
      <c r="D124" s="29"/>
      <c r="E124" s="29"/>
      <c r="F124" s="30"/>
      <c r="G124" s="31">
        <f t="shared" ref="G124:J124" si="22">SUM(G120:G123)</f>
        <v>0</v>
      </c>
      <c r="H124" s="31">
        <f t="shared" si="22"/>
        <v>16500</v>
      </c>
      <c r="I124" s="32">
        <f t="shared" si="22"/>
        <v>16500</v>
      </c>
      <c r="J124" s="33">
        <f t="shared" si="22"/>
        <v>0.13002364066193853</v>
      </c>
      <c r="K124" s="35"/>
      <c r="L124" s="35"/>
    </row>
    <row r="125" spans="1:13" s="5" customFormat="1" ht="15" x14ac:dyDescent="0.3">
      <c r="G125" s="48"/>
      <c r="H125" s="48"/>
      <c r="I125" s="49"/>
    </row>
    <row r="126" spans="1:13" s="5" customFormat="1" ht="15" x14ac:dyDescent="0.3">
      <c r="A126" s="12" t="s">
        <v>109</v>
      </c>
      <c r="B126" s="13"/>
      <c r="C126" s="13"/>
      <c r="D126" s="13"/>
      <c r="E126" s="13"/>
      <c r="F126" s="13"/>
      <c r="G126" s="14"/>
      <c r="H126" s="14"/>
      <c r="I126" s="15"/>
      <c r="J126" s="13"/>
      <c r="K126" s="13"/>
      <c r="L126" s="17"/>
    </row>
    <row r="127" spans="1:13" s="5" customFormat="1" ht="15" x14ac:dyDescent="0.3">
      <c r="A127" s="2" t="s">
        <v>110</v>
      </c>
      <c r="G127" s="48"/>
      <c r="H127" s="48"/>
      <c r="I127" s="49"/>
    </row>
    <row r="128" spans="1:13" s="5" customFormat="1" ht="15" x14ac:dyDescent="0.3">
      <c r="B128" s="5" t="s">
        <v>111</v>
      </c>
      <c r="G128" s="22">
        <v>0</v>
      </c>
      <c r="H128" s="22" t="s">
        <v>255</v>
      </c>
      <c r="I128" s="23">
        <f t="shared" ref="I128:I134" si="23">SUM(G128,H128)</f>
        <v>0</v>
      </c>
      <c r="J128" s="24">
        <f t="shared" ref="J128:J134" si="24">(SUM(I128))/$C$8</f>
        <v>0</v>
      </c>
      <c r="K128" s="25"/>
      <c r="L128" s="25"/>
    </row>
    <row r="129" spans="1:12" s="5" customFormat="1" ht="15" x14ac:dyDescent="0.3">
      <c r="B129" s="5" t="s">
        <v>112</v>
      </c>
      <c r="G129" s="22">
        <v>0</v>
      </c>
      <c r="H129" s="22" t="s">
        <v>255</v>
      </c>
      <c r="I129" s="23">
        <f t="shared" si="23"/>
        <v>0</v>
      </c>
      <c r="J129" s="24">
        <f t="shared" si="24"/>
        <v>0</v>
      </c>
      <c r="K129" s="25"/>
      <c r="L129" s="25"/>
    </row>
    <row r="130" spans="1:12" s="5" customFormat="1" ht="15" x14ac:dyDescent="0.3">
      <c r="B130" s="5" t="s">
        <v>113</v>
      </c>
      <c r="G130" s="22">
        <v>0</v>
      </c>
      <c r="H130" s="22">
        <v>66114</v>
      </c>
      <c r="I130" s="23">
        <f t="shared" si="23"/>
        <v>66114</v>
      </c>
      <c r="J130" s="24">
        <f t="shared" si="24"/>
        <v>0.52099290780141849</v>
      </c>
      <c r="K130" s="25"/>
      <c r="L130" s="25"/>
    </row>
    <row r="131" spans="1:12" s="5" customFormat="1" ht="15" x14ac:dyDescent="0.3">
      <c r="B131" s="5" t="s">
        <v>114</v>
      </c>
      <c r="G131" s="22">
        <v>0</v>
      </c>
      <c r="H131" s="22" t="s">
        <v>256</v>
      </c>
      <c r="I131" s="23">
        <f t="shared" si="23"/>
        <v>0</v>
      </c>
      <c r="J131" s="24">
        <f t="shared" si="24"/>
        <v>0</v>
      </c>
      <c r="K131" s="25"/>
      <c r="L131" s="25"/>
    </row>
    <row r="132" spans="1:12" s="5" customFormat="1" ht="15" x14ac:dyDescent="0.3">
      <c r="B132" s="5" t="s">
        <v>115</v>
      </c>
      <c r="G132" s="22">
        <v>0</v>
      </c>
      <c r="H132" s="22">
        <v>7000</v>
      </c>
      <c r="I132" s="23">
        <f t="shared" si="23"/>
        <v>7000</v>
      </c>
      <c r="J132" s="24">
        <f t="shared" si="24"/>
        <v>5.5161544523246654E-2</v>
      </c>
      <c r="K132" s="25"/>
      <c r="L132" s="25"/>
    </row>
    <row r="133" spans="1:12" s="5" customFormat="1" ht="15" x14ac:dyDescent="0.3">
      <c r="B133" s="5" t="s">
        <v>116</v>
      </c>
      <c r="G133" s="22">
        <v>0</v>
      </c>
      <c r="H133" s="22" t="s">
        <v>256</v>
      </c>
      <c r="I133" s="23">
        <f t="shared" si="23"/>
        <v>0</v>
      </c>
      <c r="J133" s="24">
        <f t="shared" si="24"/>
        <v>0</v>
      </c>
      <c r="K133" s="25"/>
      <c r="L133" s="25"/>
    </row>
    <row r="134" spans="1:12" s="5" customFormat="1" ht="15" x14ac:dyDescent="0.3">
      <c r="B134" s="5" t="s">
        <v>29</v>
      </c>
      <c r="G134" s="22">
        <v>0</v>
      </c>
      <c r="H134" s="22">
        <v>0</v>
      </c>
      <c r="I134" s="23">
        <f t="shared" si="23"/>
        <v>0</v>
      </c>
      <c r="J134" s="24">
        <f t="shared" si="24"/>
        <v>0</v>
      </c>
      <c r="K134" s="25"/>
      <c r="L134" s="25"/>
    </row>
    <row r="135" spans="1:12" s="5" customFormat="1" ht="15" x14ac:dyDescent="0.3">
      <c r="B135" s="38" t="s">
        <v>117</v>
      </c>
      <c r="C135" s="60"/>
      <c r="D135" s="39"/>
      <c r="E135" s="39"/>
      <c r="F135" s="40"/>
      <c r="G135" s="31">
        <f t="shared" ref="G135:J135" si="25">SUM(G128:G134)</f>
        <v>0</v>
      </c>
      <c r="H135" s="31">
        <f t="shared" si="25"/>
        <v>73114</v>
      </c>
      <c r="I135" s="32">
        <f t="shared" si="25"/>
        <v>73114</v>
      </c>
      <c r="J135" s="33">
        <f t="shared" si="25"/>
        <v>0.57615445232466511</v>
      </c>
      <c r="K135" s="35"/>
      <c r="L135" s="35"/>
    </row>
    <row r="136" spans="1:12" s="5" customFormat="1" ht="15" customHeight="1" x14ac:dyDescent="0.3">
      <c r="G136" s="48"/>
      <c r="H136" s="48"/>
      <c r="I136" s="49"/>
    </row>
    <row r="137" spans="1:12" s="5" customFormat="1" ht="15" x14ac:dyDescent="0.3">
      <c r="A137" s="12" t="s">
        <v>118</v>
      </c>
      <c r="B137" s="13"/>
      <c r="C137" s="13"/>
      <c r="D137" s="13"/>
      <c r="E137" s="13"/>
      <c r="F137" s="13"/>
      <c r="G137" s="14"/>
      <c r="H137" s="14"/>
      <c r="I137" s="15"/>
      <c r="J137" s="13"/>
      <c r="K137" s="13"/>
      <c r="L137" s="17"/>
    </row>
    <row r="138" spans="1:12" s="5" customFormat="1" ht="15" customHeight="1" x14ac:dyDescent="0.3">
      <c r="A138" s="2" t="s">
        <v>119</v>
      </c>
      <c r="G138" s="48"/>
      <c r="H138" s="48"/>
      <c r="I138" s="49"/>
    </row>
    <row r="139" spans="1:12" s="5" customFormat="1" ht="15" customHeight="1" x14ac:dyDescent="0.3">
      <c r="B139" s="5" t="s">
        <v>120</v>
      </c>
      <c r="G139" s="22">
        <v>0</v>
      </c>
      <c r="H139" s="22">
        <v>4110</v>
      </c>
      <c r="I139" s="23">
        <f>SUM(G139,H139)</f>
        <v>4110</v>
      </c>
      <c r="J139" s="24">
        <f>(SUM(I139))/$C$8</f>
        <v>3.238770685579196E-2</v>
      </c>
      <c r="K139" s="25"/>
      <c r="L139" s="25"/>
    </row>
    <row r="140" spans="1:12" s="5" customFormat="1" ht="15" customHeight="1" x14ac:dyDescent="0.3">
      <c r="B140" s="5" t="s">
        <v>29</v>
      </c>
      <c r="G140" s="22">
        <v>0</v>
      </c>
      <c r="H140" s="22">
        <v>32238</v>
      </c>
      <c r="I140" s="23">
        <f>SUM(G140,H140)</f>
        <v>32238</v>
      </c>
      <c r="J140" s="24">
        <f>(SUM(I140))/$C$8</f>
        <v>0.25404255319148938</v>
      </c>
      <c r="K140" s="25"/>
      <c r="L140" s="25" t="s">
        <v>260</v>
      </c>
    </row>
    <row r="141" spans="1:12" s="5" customFormat="1" ht="15" customHeight="1" x14ac:dyDescent="0.3">
      <c r="B141" s="38" t="s">
        <v>121</v>
      </c>
      <c r="C141" s="39"/>
      <c r="D141" s="39"/>
      <c r="E141" s="39"/>
      <c r="F141" s="40"/>
      <c r="G141" s="31">
        <f t="shared" ref="G141:J141" si="26">SUM(G139:G140)</f>
        <v>0</v>
      </c>
      <c r="H141" s="31">
        <f t="shared" si="26"/>
        <v>36348</v>
      </c>
      <c r="I141" s="32">
        <f t="shared" si="26"/>
        <v>36348</v>
      </c>
      <c r="J141" s="33">
        <f t="shared" si="26"/>
        <v>0.28643026004728134</v>
      </c>
      <c r="K141" s="35"/>
      <c r="L141" s="35"/>
    </row>
    <row r="142" spans="1:12" s="5" customFormat="1" ht="15" customHeight="1" x14ac:dyDescent="0.3">
      <c r="G142" s="48"/>
      <c r="H142" s="48"/>
      <c r="I142" s="49"/>
    </row>
    <row r="143" spans="1:12" s="5" customFormat="1" ht="15" x14ac:dyDescent="0.3">
      <c r="A143" s="12" t="s">
        <v>122</v>
      </c>
      <c r="B143" s="13"/>
      <c r="C143" s="13"/>
      <c r="D143" s="13"/>
      <c r="E143" s="13"/>
      <c r="F143" s="13"/>
      <c r="G143" s="14"/>
      <c r="H143" s="14"/>
      <c r="I143" s="15"/>
      <c r="J143" s="13"/>
      <c r="K143" s="13"/>
      <c r="L143" s="17"/>
    </row>
    <row r="144" spans="1:12" s="5" customFormat="1" ht="15" customHeight="1" x14ac:dyDescent="0.3">
      <c r="A144" s="2" t="s">
        <v>123</v>
      </c>
      <c r="C144" s="2"/>
      <c r="D144" s="2"/>
      <c r="E144" s="2"/>
      <c r="F144" s="2"/>
      <c r="G144" s="50"/>
      <c r="H144" s="50"/>
      <c r="I144" s="51"/>
      <c r="J144" s="4"/>
    </row>
    <row r="145" spans="1:12" s="5" customFormat="1" ht="15" x14ac:dyDescent="0.3">
      <c r="B145" s="5" t="s">
        <v>124</v>
      </c>
      <c r="F145" s="52"/>
      <c r="G145" s="22">
        <v>0</v>
      </c>
      <c r="H145" s="22" t="s">
        <v>255</v>
      </c>
      <c r="I145" s="23">
        <f t="shared" ref="I145:I155" si="27">SUM(G145,H145)</f>
        <v>0</v>
      </c>
      <c r="J145" s="24">
        <f t="shared" ref="J145:J155" si="28">(SUM(I145))/$C$8</f>
        <v>0</v>
      </c>
      <c r="K145" s="25"/>
      <c r="L145" s="25"/>
    </row>
    <row r="146" spans="1:12" s="5" customFormat="1" ht="15" x14ac:dyDescent="0.3">
      <c r="B146" s="5" t="s">
        <v>125</v>
      </c>
      <c r="F146" s="52"/>
      <c r="G146" s="22">
        <v>0</v>
      </c>
      <c r="H146" s="22" t="s">
        <v>255</v>
      </c>
      <c r="I146" s="23">
        <f t="shared" si="27"/>
        <v>0</v>
      </c>
      <c r="J146" s="24">
        <f t="shared" si="28"/>
        <v>0</v>
      </c>
      <c r="K146" s="25"/>
      <c r="L146" s="25"/>
    </row>
    <row r="147" spans="1:12" s="5" customFormat="1" ht="15" x14ac:dyDescent="0.3">
      <c r="B147" s="5" t="s">
        <v>126</v>
      </c>
      <c r="F147" s="52"/>
      <c r="G147" s="22">
        <v>0</v>
      </c>
      <c r="H147" s="22">
        <v>0</v>
      </c>
      <c r="I147" s="23">
        <f t="shared" si="27"/>
        <v>0</v>
      </c>
      <c r="J147" s="24">
        <f t="shared" si="28"/>
        <v>0</v>
      </c>
      <c r="K147" s="25"/>
      <c r="L147" s="26" t="s">
        <v>127</v>
      </c>
    </row>
    <row r="148" spans="1:12" s="5" customFormat="1" ht="15" x14ac:dyDescent="0.3">
      <c r="B148" s="5" t="s">
        <v>128</v>
      </c>
      <c r="F148" s="52"/>
      <c r="G148" s="22">
        <v>0</v>
      </c>
      <c r="H148" s="22" t="s">
        <v>255</v>
      </c>
      <c r="I148" s="23">
        <f t="shared" si="27"/>
        <v>0</v>
      </c>
      <c r="J148" s="24">
        <f t="shared" si="28"/>
        <v>0</v>
      </c>
      <c r="K148" s="25"/>
      <c r="L148" s="25"/>
    </row>
    <row r="149" spans="1:12" s="5" customFormat="1" ht="15" x14ac:dyDescent="0.3">
      <c r="B149" s="5" t="s">
        <v>129</v>
      </c>
      <c r="F149" s="52"/>
      <c r="G149" s="22">
        <v>0</v>
      </c>
      <c r="H149" s="22">
        <v>55306</v>
      </c>
      <c r="I149" s="23">
        <f t="shared" si="27"/>
        <v>55306</v>
      </c>
      <c r="J149" s="24">
        <f t="shared" si="28"/>
        <v>0.43582348305752561</v>
      </c>
      <c r="K149" s="25"/>
      <c r="L149" s="26" t="s">
        <v>89</v>
      </c>
    </row>
    <row r="150" spans="1:12" s="5" customFormat="1" ht="15" x14ac:dyDescent="0.3">
      <c r="B150" s="5" t="s">
        <v>130</v>
      </c>
      <c r="F150" s="52"/>
      <c r="G150" s="22">
        <v>0</v>
      </c>
      <c r="H150" s="22" t="s">
        <v>255</v>
      </c>
      <c r="I150" s="23">
        <f t="shared" si="27"/>
        <v>0</v>
      </c>
      <c r="J150" s="24">
        <f t="shared" si="28"/>
        <v>0</v>
      </c>
      <c r="K150" s="25"/>
      <c r="L150" s="25"/>
    </row>
    <row r="151" spans="1:12" s="5" customFormat="1" ht="15" x14ac:dyDescent="0.3">
      <c r="B151" s="5" t="s">
        <v>131</v>
      </c>
      <c r="C151" s="61"/>
      <c r="D151" s="61"/>
      <c r="F151" s="52"/>
      <c r="G151" s="22">
        <v>0</v>
      </c>
      <c r="H151" s="22" t="s">
        <v>255</v>
      </c>
      <c r="I151" s="23">
        <f t="shared" si="27"/>
        <v>0</v>
      </c>
      <c r="J151" s="24">
        <f t="shared" si="28"/>
        <v>0</v>
      </c>
      <c r="K151" s="25"/>
      <c r="L151" s="25"/>
    </row>
    <row r="152" spans="1:12" s="5" customFormat="1" ht="15" x14ac:dyDescent="0.3">
      <c r="B152" s="5" t="s">
        <v>132</v>
      </c>
      <c r="C152" s="61"/>
      <c r="D152" s="61"/>
      <c r="F152" s="52"/>
      <c r="G152" s="22">
        <v>0</v>
      </c>
      <c r="H152" s="22" t="s">
        <v>255</v>
      </c>
      <c r="I152" s="23">
        <f t="shared" si="27"/>
        <v>0</v>
      </c>
      <c r="J152" s="24">
        <f t="shared" si="28"/>
        <v>0</v>
      </c>
      <c r="K152" s="25"/>
      <c r="L152" s="25"/>
    </row>
    <row r="153" spans="1:12" s="5" customFormat="1" ht="15" x14ac:dyDescent="0.3">
      <c r="B153" s="5" t="s">
        <v>133</v>
      </c>
      <c r="C153" s="61"/>
      <c r="D153" s="61"/>
      <c r="F153" s="52"/>
      <c r="G153" s="22">
        <v>0</v>
      </c>
      <c r="H153" s="22" t="s">
        <v>255</v>
      </c>
      <c r="I153" s="23">
        <f t="shared" si="27"/>
        <v>0</v>
      </c>
      <c r="J153" s="24">
        <f t="shared" si="28"/>
        <v>0</v>
      </c>
      <c r="K153" s="25"/>
      <c r="L153" s="25"/>
    </row>
    <row r="154" spans="1:12" s="5" customFormat="1" ht="15" x14ac:dyDescent="0.3">
      <c r="B154" s="5" t="s">
        <v>134</v>
      </c>
      <c r="C154" s="61"/>
      <c r="D154" s="61"/>
      <c r="F154" s="52"/>
      <c r="G154" s="22">
        <v>0</v>
      </c>
      <c r="H154" s="22" t="s">
        <v>255</v>
      </c>
      <c r="I154" s="23">
        <f t="shared" si="27"/>
        <v>0</v>
      </c>
      <c r="J154" s="24">
        <f t="shared" si="28"/>
        <v>0</v>
      </c>
      <c r="K154" s="25"/>
      <c r="L154" s="25"/>
    </row>
    <row r="155" spans="1:12" s="5" customFormat="1" ht="15" x14ac:dyDescent="0.3">
      <c r="B155" s="5" t="s">
        <v>29</v>
      </c>
      <c r="F155" s="52"/>
      <c r="G155" s="22">
        <v>0</v>
      </c>
      <c r="H155" s="22">
        <v>0</v>
      </c>
      <c r="I155" s="23">
        <f t="shared" si="27"/>
        <v>0</v>
      </c>
      <c r="J155" s="24">
        <f t="shared" si="28"/>
        <v>0</v>
      </c>
      <c r="K155" s="25"/>
      <c r="L155" s="25"/>
    </row>
    <row r="156" spans="1:12" s="5" customFormat="1" ht="15" x14ac:dyDescent="0.3">
      <c r="B156" s="38" t="s">
        <v>135</v>
      </c>
      <c r="C156" s="34"/>
      <c r="D156" s="39"/>
      <c r="E156" s="39"/>
      <c r="F156" s="40"/>
      <c r="G156" s="31">
        <f t="shared" ref="G156:J156" si="29">SUM(G145:G155)</f>
        <v>0</v>
      </c>
      <c r="H156" s="31">
        <f t="shared" si="29"/>
        <v>55306</v>
      </c>
      <c r="I156" s="32">
        <f t="shared" si="29"/>
        <v>55306</v>
      </c>
      <c r="J156" s="33">
        <f t="shared" si="29"/>
        <v>0.43582348305752561</v>
      </c>
      <c r="K156" s="35"/>
      <c r="L156" s="35"/>
    </row>
    <row r="157" spans="1:12" s="5" customFormat="1" ht="15" x14ac:dyDescent="0.3">
      <c r="G157" s="48"/>
      <c r="H157" s="48"/>
      <c r="I157" s="49"/>
      <c r="J157" s="19"/>
    </row>
    <row r="158" spans="1:12" s="5" customFormat="1" ht="15" x14ac:dyDescent="0.3">
      <c r="A158" s="12" t="s">
        <v>136</v>
      </c>
      <c r="B158" s="13"/>
      <c r="C158" s="13"/>
      <c r="D158" s="13"/>
      <c r="E158" s="13"/>
      <c r="F158" s="13"/>
      <c r="G158" s="14"/>
      <c r="H158" s="14"/>
      <c r="I158" s="15"/>
      <c r="J158" s="13"/>
      <c r="K158" s="13"/>
      <c r="L158" s="17"/>
    </row>
    <row r="159" spans="1:12" s="5" customFormat="1" ht="15" x14ac:dyDescent="0.3">
      <c r="A159" s="2" t="s">
        <v>137</v>
      </c>
      <c r="C159" s="2"/>
      <c r="D159" s="2"/>
      <c r="F159" s="19"/>
      <c r="G159" s="62"/>
      <c r="H159" s="62"/>
      <c r="I159" s="63"/>
      <c r="J159" s="4"/>
    </row>
    <row r="160" spans="1:12" s="5" customFormat="1" ht="15" x14ac:dyDescent="0.3">
      <c r="B160" s="5" t="s">
        <v>138</v>
      </c>
      <c r="F160" s="52"/>
      <c r="G160" s="22">
        <v>0</v>
      </c>
      <c r="H160" s="22">
        <v>78126</v>
      </c>
      <c r="I160" s="23">
        <f t="shared" ref="I160:I166" si="30">SUM(G160,H160)</f>
        <v>78126</v>
      </c>
      <c r="J160" s="24">
        <f t="shared" ref="J160:J166" si="31">(SUM(I160))/$C$8</f>
        <v>0.61565011820330973</v>
      </c>
      <c r="K160" s="25"/>
      <c r="L160" s="25"/>
    </row>
    <row r="161" spans="1:12" s="5" customFormat="1" ht="15" x14ac:dyDescent="0.3">
      <c r="B161" s="5" t="s">
        <v>139</v>
      </c>
      <c r="F161" s="52"/>
      <c r="G161" s="22">
        <v>0</v>
      </c>
      <c r="H161" s="22">
        <v>21000</v>
      </c>
      <c r="I161" s="23">
        <f t="shared" si="30"/>
        <v>21000</v>
      </c>
      <c r="J161" s="24">
        <f t="shared" si="31"/>
        <v>0.16548463356973994</v>
      </c>
      <c r="K161" s="25"/>
      <c r="L161" s="25"/>
    </row>
    <row r="162" spans="1:12" s="5" customFormat="1" ht="15" x14ac:dyDescent="0.3">
      <c r="B162" s="5" t="s">
        <v>140</v>
      </c>
      <c r="F162" s="52"/>
      <c r="G162" s="22">
        <v>0</v>
      </c>
      <c r="H162" s="22">
        <v>8330</v>
      </c>
      <c r="I162" s="23">
        <f t="shared" si="30"/>
        <v>8330</v>
      </c>
      <c r="J162" s="24">
        <f t="shared" si="31"/>
        <v>6.5642237982663512E-2</v>
      </c>
      <c r="K162" s="25"/>
      <c r="L162" s="25" t="s">
        <v>269</v>
      </c>
    </row>
    <row r="163" spans="1:12" s="5" customFormat="1" ht="15" x14ac:dyDescent="0.3">
      <c r="B163" s="5" t="s">
        <v>141</v>
      </c>
      <c r="F163" s="52"/>
      <c r="G163" s="22">
        <v>0</v>
      </c>
      <c r="H163" s="22" t="s">
        <v>255</v>
      </c>
      <c r="I163" s="23">
        <f t="shared" si="30"/>
        <v>0</v>
      </c>
      <c r="J163" s="24">
        <f t="shared" si="31"/>
        <v>0</v>
      </c>
      <c r="K163" s="25"/>
      <c r="L163" s="25"/>
    </row>
    <row r="164" spans="1:12" s="5" customFormat="1" ht="15" x14ac:dyDescent="0.3">
      <c r="B164" s="5" t="s">
        <v>142</v>
      </c>
      <c r="F164" s="52"/>
      <c r="G164" s="22">
        <v>0</v>
      </c>
      <c r="H164" s="22">
        <v>15500</v>
      </c>
      <c r="I164" s="23">
        <f t="shared" si="30"/>
        <v>15500</v>
      </c>
      <c r="J164" s="24">
        <f t="shared" si="31"/>
        <v>0.12214342001576044</v>
      </c>
      <c r="K164" s="25"/>
      <c r="L164" s="25"/>
    </row>
    <row r="165" spans="1:12" s="5" customFormat="1" ht="15" x14ac:dyDescent="0.3">
      <c r="B165" s="5" t="s">
        <v>143</v>
      </c>
      <c r="F165" s="52"/>
      <c r="G165" s="22">
        <v>0</v>
      </c>
      <c r="H165" s="22" t="s">
        <v>255</v>
      </c>
      <c r="I165" s="23">
        <f t="shared" si="30"/>
        <v>0</v>
      </c>
      <c r="J165" s="24">
        <f t="shared" si="31"/>
        <v>0</v>
      </c>
      <c r="K165" s="25"/>
      <c r="L165" s="25"/>
    </row>
    <row r="166" spans="1:12" s="5" customFormat="1" ht="15" x14ac:dyDescent="0.3">
      <c r="B166" s="5" t="s">
        <v>29</v>
      </c>
      <c r="F166" s="52"/>
      <c r="G166" s="22">
        <v>0</v>
      </c>
      <c r="H166" s="22">
        <v>0</v>
      </c>
      <c r="I166" s="23">
        <f t="shared" si="30"/>
        <v>0</v>
      </c>
      <c r="J166" s="24">
        <f t="shared" si="31"/>
        <v>0</v>
      </c>
      <c r="K166" s="25"/>
      <c r="L166" s="25"/>
    </row>
    <row r="167" spans="1:12" s="5" customFormat="1" ht="15" x14ac:dyDescent="0.3">
      <c r="B167" s="28" t="s">
        <v>144</v>
      </c>
      <c r="C167" s="64"/>
      <c r="D167" s="64"/>
      <c r="E167" s="64"/>
      <c r="F167" s="30"/>
      <c r="G167" s="31">
        <f t="shared" ref="G167:J167" si="32">SUM(G160:G166)</f>
        <v>0</v>
      </c>
      <c r="H167" s="31">
        <f t="shared" si="32"/>
        <v>122956</v>
      </c>
      <c r="I167" s="32">
        <f t="shared" si="32"/>
        <v>122956</v>
      </c>
      <c r="J167" s="33">
        <f t="shared" si="32"/>
        <v>0.96892040977147365</v>
      </c>
      <c r="K167" s="35"/>
      <c r="L167" s="35"/>
    </row>
    <row r="168" spans="1:12" s="5" customFormat="1" ht="15" x14ac:dyDescent="0.3">
      <c r="C168" s="2"/>
      <c r="D168" s="2"/>
      <c r="E168" s="2"/>
      <c r="G168" s="48"/>
      <c r="H168" s="48"/>
      <c r="I168" s="49"/>
      <c r="J168" s="2"/>
    </row>
    <row r="169" spans="1:12" s="5" customFormat="1" ht="15" x14ac:dyDescent="0.3">
      <c r="A169" s="12" t="s">
        <v>145</v>
      </c>
      <c r="B169" s="13"/>
      <c r="C169" s="13"/>
      <c r="D169" s="13"/>
      <c r="E169" s="13"/>
      <c r="F169" s="13"/>
      <c r="G169" s="14"/>
      <c r="H169" s="14"/>
      <c r="I169" s="15"/>
      <c r="J169" s="13"/>
      <c r="K169" s="13"/>
      <c r="L169" s="17"/>
    </row>
    <row r="170" spans="1:12" s="5" customFormat="1" ht="15" x14ac:dyDescent="0.3">
      <c r="A170" s="65" t="s">
        <v>146</v>
      </c>
      <c r="B170" s="19"/>
      <c r="C170" s="65"/>
      <c r="D170" s="19"/>
      <c r="E170" s="19"/>
      <c r="F170" s="19"/>
      <c r="G170" s="62"/>
      <c r="H170" s="62"/>
      <c r="I170" s="63"/>
      <c r="J170" s="66"/>
    </row>
    <row r="171" spans="1:12" s="5" customFormat="1" ht="15" x14ac:dyDescent="0.3">
      <c r="B171" s="5" t="s">
        <v>147</v>
      </c>
      <c r="F171" s="52"/>
      <c r="G171" s="22">
        <v>0</v>
      </c>
      <c r="H171" s="22">
        <v>556400</v>
      </c>
      <c r="I171" s="23">
        <f>SUM(G171,H171)</f>
        <v>556400</v>
      </c>
      <c r="J171" s="24">
        <f>(SUM(I171))/$C$8</f>
        <v>4.3845547675334906</v>
      </c>
      <c r="K171" s="25"/>
      <c r="L171" s="25"/>
    </row>
    <row r="172" spans="1:12" s="5" customFormat="1" ht="15" x14ac:dyDescent="0.3">
      <c r="B172" s="5" t="s">
        <v>148</v>
      </c>
      <c r="F172" s="52"/>
      <c r="G172" s="22">
        <v>0</v>
      </c>
      <c r="H172" s="22" t="s">
        <v>255</v>
      </c>
      <c r="I172" s="23">
        <f>SUM(G172,H172)</f>
        <v>0</v>
      </c>
      <c r="J172" s="24">
        <f>(SUM(I172))/$C$8</f>
        <v>0</v>
      </c>
      <c r="K172" s="25"/>
      <c r="L172" s="25"/>
    </row>
    <row r="173" spans="1:12" s="5" customFormat="1" ht="15" x14ac:dyDescent="0.3">
      <c r="B173" s="5" t="s">
        <v>149</v>
      </c>
      <c r="F173" s="52"/>
      <c r="G173" s="22">
        <v>0</v>
      </c>
      <c r="H173" s="22">
        <v>32625</v>
      </c>
      <c r="I173" s="23">
        <f>SUM(G173,H173)</f>
        <v>32625</v>
      </c>
      <c r="J173" s="24">
        <f>(SUM(I173))/$C$8</f>
        <v>0.25709219858156029</v>
      </c>
      <c r="K173" s="25"/>
      <c r="L173" s="25"/>
    </row>
    <row r="174" spans="1:12" s="5" customFormat="1" ht="15" x14ac:dyDescent="0.3">
      <c r="B174" s="5" t="s">
        <v>150</v>
      </c>
      <c r="F174" s="52"/>
      <c r="G174" s="22">
        <v>0</v>
      </c>
      <c r="H174" s="22">
        <v>45200</v>
      </c>
      <c r="I174" s="23">
        <f>SUM(G174,H174)</f>
        <v>45200</v>
      </c>
      <c r="J174" s="24">
        <f>(SUM(I174))/$C$8</f>
        <v>0.35618597320724982</v>
      </c>
      <c r="K174" s="25"/>
      <c r="L174" s="25" t="s">
        <v>261</v>
      </c>
    </row>
    <row r="175" spans="1:12" s="5" customFormat="1" ht="15" x14ac:dyDescent="0.3">
      <c r="B175" s="5" t="s">
        <v>29</v>
      </c>
      <c r="F175" s="52"/>
      <c r="G175" s="22">
        <v>0</v>
      </c>
      <c r="H175" s="22">
        <v>62785</v>
      </c>
      <c r="I175" s="23">
        <f>SUM(G175,H175)</f>
        <v>62785</v>
      </c>
      <c r="J175" s="24">
        <f>(SUM(I175))/$C$8</f>
        <v>0.49475965327029159</v>
      </c>
      <c r="K175" s="25"/>
      <c r="L175" s="25" t="s">
        <v>263</v>
      </c>
    </row>
    <row r="176" spans="1:12" s="5" customFormat="1" ht="15" x14ac:dyDescent="0.3">
      <c r="B176" s="28" t="s">
        <v>151</v>
      </c>
      <c r="C176" s="64"/>
      <c r="D176" s="29"/>
      <c r="E176" s="29"/>
      <c r="F176" s="30"/>
      <c r="G176" s="31">
        <f t="shared" ref="G176:J176" si="33">SUM(G171:G175)</f>
        <v>0</v>
      </c>
      <c r="H176" s="31">
        <f t="shared" si="33"/>
        <v>697010</v>
      </c>
      <c r="I176" s="32">
        <f t="shared" si="33"/>
        <v>697010</v>
      </c>
      <c r="J176" s="33">
        <f t="shared" si="33"/>
        <v>5.492592592592592</v>
      </c>
      <c r="K176" s="35"/>
      <c r="L176" s="35"/>
    </row>
    <row r="177" spans="1:12" s="5" customFormat="1" ht="15" x14ac:dyDescent="0.3">
      <c r="G177" s="20"/>
      <c r="H177" s="20"/>
      <c r="I177" s="21"/>
      <c r="J177" s="19"/>
    </row>
    <row r="178" spans="1:12" s="5" customFormat="1" ht="15" x14ac:dyDescent="0.3">
      <c r="A178" s="12" t="s">
        <v>152</v>
      </c>
      <c r="B178" s="13"/>
      <c r="C178" s="13"/>
      <c r="D178" s="13"/>
      <c r="E178" s="13"/>
      <c r="F178" s="13"/>
      <c r="G178" s="14"/>
      <c r="H178" s="14"/>
      <c r="I178" s="15"/>
      <c r="J178" s="13"/>
      <c r="K178" s="13"/>
      <c r="L178" s="17"/>
    </row>
    <row r="179" spans="1:12" s="5" customFormat="1" ht="15" x14ac:dyDescent="0.3">
      <c r="A179" s="2" t="s">
        <v>153</v>
      </c>
      <c r="G179" s="48"/>
      <c r="H179" s="48"/>
      <c r="I179" s="49"/>
    </row>
    <row r="180" spans="1:12" s="5" customFormat="1" ht="15" x14ac:dyDescent="0.3">
      <c r="B180" s="5" t="s">
        <v>154</v>
      </c>
      <c r="G180" s="22">
        <v>0</v>
      </c>
      <c r="H180" s="22" t="s">
        <v>255</v>
      </c>
      <c r="I180" s="23">
        <f t="shared" ref="I180:I186" si="34">SUM(G180,H180)</f>
        <v>0</v>
      </c>
      <c r="J180" s="24">
        <f t="shared" ref="J180:J186" si="35">(SUM(I180))/$C$8</f>
        <v>0</v>
      </c>
      <c r="K180" s="25"/>
      <c r="L180" s="25"/>
    </row>
    <row r="181" spans="1:12" s="5" customFormat="1" ht="15" x14ac:dyDescent="0.3">
      <c r="B181" s="5" t="s">
        <v>155</v>
      </c>
      <c r="G181" s="22">
        <v>0</v>
      </c>
      <c r="H181" s="22">
        <v>6148</v>
      </c>
      <c r="I181" s="23">
        <f t="shared" si="34"/>
        <v>6148</v>
      </c>
      <c r="J181" s="24">
        <f t="shared" si="35"/>
        <v>4.8447596532702919E-2</v>
      </c>
      <c r="K181" s="25"/>
      <c r="L181" s="25"/>
    </row>
    <row r="182" spans="1:12" s="5" customFormat="1" ht="15" x14ac:dyDescent="0.3">
      <c r="B182" s="5" t="s">
        <v>156</v>
      </c>
      <c r="G182" s="22">
        <v>0</v>
      </c>
      <c r="H182" s="22">
        <v>25190</v>
      </c>
      <c r="I182" s="23">
        <f t="shared" si="34"/>
        <v>25190</v>
      </c>
      <c r="J182" s="24">
        <f t="shared" si="35"/>
        <v>0.19850275807722617</v>
      </c>
      <c r="K182" s="25"/>
      <c r="L182" s="25"/>
    </row>
    <row r="183" spans="1:12" s="5" customFormat="1" ht="15" x14ac:dyDescent="0.3">
      <c r="B183" s="5" t="s">
        <v>157</v>
      </c>
      <c r="G183" s="22">
        <v>0</v>
      </c>
      <c r="H183" s="22">
        <v>7429</v>
      </c>
      <c r="I183" s="23">
        <f t="shared" si="34"/>
        <v>7429</v>
      </c>
      <c r="J183" s="24">
        <f t="shared" si="35"/>
        <v>5.8542159180457055E-2</v>
      </c>
      <c r="K183" s="25"/>
      <c r="L183" s="25"/>
    </row>
    <row r="184" spans="1:12" s="5" customFormat="1" ht="15" x14ac:dyDescent="0.3">
      <c r="B184" s="5" t="s">
        <v>158</v>
      </c>
      <c r="G184" s="22">
        <v>0</v>
      </c>
      <c r="H184" s="22" t="s">
        <v>255</v>
      </c>
      <c r="I184" s="23">
        <f t="shared" si="34"/>
        <v>0</v>
      </c>
      <c r="J184" s="24">
        <f t="shared" si="35"/>
        <v>0</v>
      </c>
      <c r="K184" s="25"/>
      <c r="L184" s="25"/>
    </row>
    <row r="185" spans="1:12" s="5" customFormat="1" ht="15" x14ac:dyDescent="0.3">
      <c r="B185" s="5" t="s">
        <v>159</v>
      </c>
      <c r="G185" s="22">
        <v>0</v>
      </c>
      <c r="H185" s="22">
        <v>11675</v>
      </c>
      <c r="I185" s="23">
        <f t="shared" si="34"/>
        <v>11675</v>
      </c>
      <c r="J185" s="24">
        <f t="shared" si="35"/>
        <v>9.200157604412923E-2</v>
      </c>
      <c r="K185" s="25"/>
      <c r="L185" s="25"/>
    </row>
    <row r="186" spans="1:12" s="5" customFormat="1" ht="15" x14ac:dyDescent="0.3">
      <c r="B186" s="5" t="s">
        <v>29</v>
      </c>
      <c r="G186" s="22">
        <v>0</v>
      </c>
      <c r="H186" s="22"/>
      <c r="I186" s="23">
        <f t="shared" si="34"/>
        <v>0</v>
      </c>
      <c r="J186" s="24">
        <f t="shared" si="35"/>
        <v>0</v>
      </c>
      <c r="K186" s="25"/>
      <c r="L186" s="25"/>
    </row>
    <row r="187" spans="1:12" s="5" customFormat="1" ht="15" x14ac:dyDescent="0.3">
      <c r="B187" s="38" t="s">
        <v>160</v>
      </c>
      <c r="C187" s="34"/>
      <c r="D187" s="39"/>
      <c r="E187" s="39"/>
      <c r="F187" s="40"/>
      <c r="G187" s="31">
        <f t="shared" ref="G187:J187" si="36">SUM(G180:G186)</f>
        <v>0</v>
      </c>
      <c r="H187" s="31">
        <f t="shared" si="36"/>
        <v>50442</v>
      </c>
      <c r="I187" s="32">
        <f t="shared" si="36"/>
        <v>50442</v>
      </c>
      <c r="J187" s="33">
        <f t="shared" si="36"/>
        <v>0.3974940898345154</v>
      </c>
      <c r="K187" s="35"/>
      <c r="L187" s="35"/>
    </row>
    <row r="188" spans="1:12" s="5" customFormat="1" ht="15" x14ac:dyDescent="0.3">
      <c r="G188" s="48"/>
      <c r="H188" s="48"/>
      <c r="I188" s="49"/>
    </row>
    <row r="189" spans="1:12" s="5" customFormat="1" ht="15" x14ac:dyDescent="0.3">
      <c r="A189" s="12" t="s">
        <v>161</v>
      </c>
      <c r="B189" s="13"/>
      <c r="C189" s="13"/>
      <c r="D189" s="13"/>
      <c r="E189" s="13"/>
      <c r="F189" s="13"/>
      <c r="G189" s="14"/>
      <c r="H189" s="14"/>
      <c r="I189" s="15"/>
      <c r="J189" s="13"/>
      <c r="K189" s="13"/>
      <c r="L189" s="17"/>
    </row>
    <row r="190" spans="1:12" s="5" customFormat="1" ht="15" x14ac:dyDescent="0.3">
      <c r="A190" s="2" t="s">
        <v>162</v>
      </c>
      <c r="C190" s="2"/>
      <c r="D190" s="2"/>
      <c r="G190" s="62"/>
      <c r="H190" s="62"/>
      <c r="I190" s="63"/>
      <c r="J190" s="66"/>
      <c r="K190" s="66"/>
      <c r="L190" s="66"/>
    </row>
    <row r="191" spans="1:12" s="5" customFormat="1" ht="15" x14ac:dyDescent="0.3">
      <c r="B191" s="5" t="s">
        <v>163</v>
      </c>
      <c r="F191" s="52"/>
      <c r="G191" s="22">
        <v>0</v>
      </c>
      <c r="H191" s="22">
        <v>14200</v>
      </c>
      <c r="I191" s="23">
        <f t="shared" ref="I191:I197" si="37">SUM(G191,H191)</f>
        <v>14200</v>
      </c>
      <c r="J191" s="24">
        <f t="shared" ref="J191:J197" si="38">(SUM(I191))/$C$8</f>
        <v>0.11189913317572892</v>
      </c>
      <c r="K191" s="25"/>
      <c r="L191" s="25"/>
    </row>
    <row r="192" spans="1:12" s="5" customFormat="1" ht="15" x14ac:dyDescent="0.3">
      <c r="B192" s="5" t="s">
        <v>164</v>
      </c>
      <c r="F192" s="52"/>
      <c r="G192" s="22">
        <v>0</v>
      </c>
      <c r="H192" s="22">
        <v>2330</v>
      </c>
      <c r="I192" s="23">
        <f t="shared" si="37"/>
        <v>2330</v>
      </c>
      <c r="J192" s="24">
        <f t="shared" si="38"/>
        <v>1.8360914105594955E-2</v>
      </c>
      <c r="K192" s="25"/>
      <c r="L192" s="25"/>
    </row>
    <row r="193" spans="1:12" s="5" customFormat="1" ht="15" x14ac:dyDescent="0.3">
      <c r="B193" s="5" t="s">
        <v>165</v>
      </c>
      <c r="F193" s="52"/>
      <c r="G193" s="22">
        <v>0</v>
      </c>
      <c r="H193" s="22" t="s">
        <v>255</v>
      </c>
      <c r="I193" s="23">
        <f t="shared" si="37"/>
        <v>0</v>
      </c>
      <c r="J193" s="24">
        <f t="shared" si="38"/>
        <v>0</v>
      </c>
      <c r="K193" s="25"/>
      <c r="L193" s="25"/>
    </row>
    <row r="194" spans="1:12" s="5" customFormat="1" ht="15" x14ac:dyDescent="0.3">
      <c r="B194" s="5" t="s">
        <v>166</v>
      </c>
      <c r="F194" s="52"/>
      <c r="G194" s="22">
        <v>0</v>
      </c>
      <c r="H194" s="22" t="s">
        <v>256</v>
      </c>
      <c r="I194" s="23">
        <f t="shared" si="37"/>
        <v>0</v>
      </c>
      <c r="J194" s="24">
        <f t="shared" si="38"/>
        <v>0</v>
      </c>
      <c r="K194" s="25"/>
      <c r="L194" s="25"/>
    </row>
    <row r="195" spans="1:12" s="5" customFormat="1" ht="15" x14ac:dyDescent="0.3">
      <c r="B195" s="5" t="s">
        <v>167</v>
      </c>
      <c r="F195" s="52"/>
      <c r="G195" s="22">
        <v>0</v>
      </c>
      <c r="H195" s="22">
        <v>6330</v>
      </c>
      <c r="I195" s="23">
        <f t="shared" si="37"/>
        <v>6330</v>
      </c>
      <c r="J195" s="24">
        <f t="shared" si="38"/>
        <v>4.9881796690307331E-2</v>
      </c>
      <c r="K195" s="25"/>
      <c r="L195" s="26" t="s">
        <v>257</v>
      </c>
    </row>
    <row r="196" spans="1:12" s="5" customFormat="1" ht="15" x14ac:dyDescent="0.3">
      <c r="B196" s="5" t="s">
        <v>168</v>
      </c>
      <c r="F196" s="52"/>
      <c r="G196" s="22">
        <v>0</v>
      </c>
      <c r="H196" s="22">
        <v>720</v>
      </c>
      <c r="I196" s="23">
        <f t="shared" si="37"/>
        <v>720</v>
      </c>
      <c r="J196" s="24">
        <f t="shared" si="38"/>
        <v>5.6737588652482273E-3</v>
      </c>
      <c r="K196" s="25"/>
      <c r="L196" s="25" t="s">
        <v>264</v>
      </c>
    </row>
    <row r="197" spans="1:12" s="5" customFormat="1" ht="15" x14ac:dyDescent="0.3">
      <c r="B197" s="2" t="s">
        <v>169</v>
      </c>
      <c r="F197" s="52"/>
      <c r="G197" s="22">
        <v>0</v>
      </c>
      <c r="H197" s="22">
        <v>0</v>
      </c>
      <c r="I197" s="23">
        <f t="shared" si="37"/>
        <v>0</v>
      </c>
      <c r="J197" s="24">
        <f t="shared" si="38"/>
        <v>0</v>
      </c>
      <c r="K197" s="25"/>
      <c r="L197" s="25"/>
    </row>
    <row r="198" spans="1:12" s="5" customFormat="1" ht="15" x14ac:dyDescent="0.3">
      <c r="B198" s="28" t="s">
        <v>170</v>
      </c>
      <c r="C198" s="64"/>
      <c r="D198" s="64"/>
      <c r="E198" s="64"/>
      <c r="F198" s="30"/>
      <c r="G198" s="31">
        <f t="shared" ref="G198:J198" si="39">SUM(G191:G197)</f>
        <v>0</v>
      </c>
      <c r="H198" s="31">
        <f t="shared" si="39"/>
        <v>23580</v>
      </c>
      <c r="I198" s="32">
        <f t="shared" si="39"/>
        <v>23580</v>
      </c>
      <c r="J198" s="33">
        <f t="shared" si="39"/>
        <v>0.18581560283687942</v>
      </c>
      <c r="K198" s="35"/>
      <c r="L198" s="35"/>
    </row>
    <row r="199" spans="1:12" s="5" customFormat="1" ht="15" x14ac:dyDescent="0.3">
      <c r="I199" s="67"/>
    </row>
    <row r="200" spans="1:12" s="5" customFormat="1" ht="15" x14ac:dyDescent="0.3">
      <c r="A200" s="12" t="s">
        <v>171</v>
      </c>
      <c r="B200" s="13"/>
      <c r="C200" s="13"/>
      <c r="D200" s="13"/>
      <c r="E200" s="13"/>
      <c r="F200" s="13"/>
      <c r="G200" s="14"/>
      <c r="H200" s="14"/>
      <c r="I200" s="15"/>
      <c r="J200" s="13"/>
      <c r="K200" s="13"/>
      <c r="L200" s="17"/>
    </row>
    <row r="201" spans="1:12" s="5" customFormat="1" ht="15" x14ac:dyDescent="0.3">
      <c r="A201" s="2" t="s">
        <v>172</v>
      </c>
      <c r="C201" s="2"/>
      <c r="D201" s="2"/>
      <c r="G201" s="62"/>
      <c r="H201" s="62"/>
      <c r="I201" s="63"/>
      <c r="J201" s="66"/>
      <c r="K201" s="66"/>
      <c r="L201" s="66"/>
    </row>
    <row r="202" spans="1:12" s="5" customFormat="1" ht="15" x14ac:dyDescent="0.3">
      <c r="B202" s="5" t="s">
        <v>173</v>
      </c>
      <c r="G202" s="22">
        <v>0</v>
      </c>
      <c r="H202" s="22">
        <v>2889</v>
      </c>
      <c r="I202" s="23">
        <f t="shared" ref="I202:I209" si="40">SUM(G202,H202)</f>
        <v>2889</v>
      </c>
      <c r="J202" s="24">
        <f t="shared" ref="J202:J209" si="41">(SUM(I202))/$C$8</f>
        <v>2.276595744680851E-2</v>
      </c>
      <c r="K202" s="25"/>
      <c r="L202" s="25"/>
    </row>
    <row r="203" spans="1:12" s="5" customFormat="1" ht="15" x14ac:dyDescent="0.3">
      <c r="B203" s="5" t="s">
        <v>174</v>
      </c>
      <c r="G203" s="22">
        <v>0</v>
      </c>
      <c r="H203" s="22">
        <v>7200</v>
      </c>
      <c r="I203" s="23">
        <f t="shared" si="40"/>
        <v>7200</v>
      </c>
      <c r="J203" s="24">
        <f t="shared" si="41"/>
        <v>5.6737588652482268E-2</v>
      </c>
      <c r="K203" s="25"/>
      <c r="L203" s="25" t="s">
        <v>262</v>
      </c>
    </row>
    <row r="204" spans="1:12" s="5" customFormat="1" ht="15" x14ac:dyDescent="0.3">
      <c r="B204" s="5" t="s">
        <v>175</v>
      </c>
      <c r="G204" s="22">
        <v>0</v>
      </c>
      <c r="H204" s="22" t="s">
        <v>255</v>
      </c>
      <c r="I204" s="23">
        <f t="shared" si="40"/>
        <v>0</v>
      </c>
      <c r="J204" s="24">
        <f t="shared" si="41"/>
        <v>0</v>
      </c>
      <c r="K204" s="25"/>
      <c r="L204" s="25"/>
    </row>
    <row r="205" spans="1:12" s="5" customFormat="1" ht="15" x14ac:dyDescent="0.3">
      <c r="B205" s="5" t="s">
        <v>176</v>
      </c>
      <c r="G205" s="22">
        <v>0</v>
      </c>
      <c r="H205" s="22" t="s">
        <v>255</v>
      </c>
      <c r="I205" s="23">
        <f t="shared" si="40"/>
        <v>0</v>
      </c>
      <c r="J205" s="24">
        <f t="shared" si="41"/>
        <v>0</v>
      </c>
      <c r="K205" s="25"/>
      <c r="L205" s="25"/>
    </row>
    <row r="206" spans="1:12" s="5" customFormat="1" ht="15" x14ac:dyDescent="0.3">
      <c r="B206" s="5" t="s">
        <v>177</v>
      </c>
      <c r="G206" s="22">
        <v>0</v>
      </c>
      <c r="H206" s="22" t="s">
        <v>255</v>
      </c>
      <c r="I206" s="23">
        <f t="shared" si="40"/>
        <v>0</v>
      </c>
      <c r="J206" s="24">
        <f t="shared" si="41"/>
        <v>0</v>
      </c>
      <c r="K206" s="25"/>
      <c r="L206" s="25"/>
    </row>
    <row r="207" spans="1:12" s="5" customFormat="1" ht="15" x14ac:dyDescent="0.3">
      <c r="B207" s="5" t="s">
        <v>178</v>
      </c>
      <c r="G207" s="22">
        <v>0</v>
      </c>
      <c r="H207" s="22" t="s">
        <v>255</v>
      </c>
      <c r="I207" s="23">
        <f t="shared" si="40"/>
        <v>0</v>
      </c>
      <c r="J207" s="24">
        <f t="shared" si="41"/>
        <v>0</v>
      </c>
      <c r="K207" s="25"/>
      <c r="L207" s="25"/>
    </row>
    <row r="208" spans="1:12" s="5" customFormat="1" ht="15" x14ac:dyDescent="0.3">
      <c r="B208" s="5" t="s">
        <v>179</v>
      </c>
      <c r="G208" s="22">
        <v>0</v>
      </c>
      <c r="H208" s="22" t="s">
        <v>255</v>
      </c>
      <c r="I208" s="23">
        <f t="shared" si="40"/>
        <v>0</v>
      </c>
      <c r="J208" s="24">
        <f t="shared" si="41"/>
        <v>0</v>
      </c>
      <c r="K208" s="25"/>
      <c r="L208" s="25"/>
    </row>
    <row r="209" spans="1:12" s="5" customFormat="1" ht="15" x14ac:dyDescent="0.3">
      <c r="B209" s="5" t="s">
        <v>29</v>
      </c>
      <c r="G209" s="22">
        <v>0</v>
      </c>
      <c r="H209" s="22">
        <v>0</v>
      </c>
      <c r="I209" s="23">
        <f t="shared" si="40"/>
        <v>0</v>
      </c>
      <c r="J209" s="24">
        <f t="shared" si="41"/>
        <v>0</v>
      </c>
      <c r="K209" s="25"/>
      <c r="L209" s="25"/>
    </row>
    <row r="210" spans="1:12" s="5" customFormat="1" ht="15" x14ac:dyDescent="0.3">
      <c r="B210" s="38" t="s">
        <v>180</v>
      </c>
      <c r="C210" s="39"/>
      <c r="D210" s="39"/>
      <c r="E210" s="39"/>
      <c r="F210" s="40"/>
      <c r="G210" s="31">
        <f t="shared" ref="G210:J210" si="42">SUM(G202:G209)</f>
        <v>0</v>
      </c>
      <c r="H210" s="31">
        <f t="shared" si="42"/>
        <v>10089</v>
      </c>
      <c r="I210" s="32">
        <f t="shared" si="42"/>
        <v>10089</v>
      </c>
      <c r="J210" s="33">
        <f t="shared" si="42"/>
        <v>7.9503546099290778E-2</v>
      </c>
      <c r="K210" s="35"/>
      <c r="L210" s="35"/>
    </row>
    <row r="211" spans="1:12" s="5" customFormat="1" ht="15" x14ac:dyDescent="0.3">
      <c r="I211" s="67"/>
    </row>
    <row r="212" spans="1:12" s="5" customFormat="1" ht="15" x14ac:dyDescent="0.3">
      <c r="G212" s="48"/>
      <c r="H212" s="48"/>
      <c r="I212" s="49"/>
    </row>
    <row r="213" spans="1:12" s="5" customFormat="1" ht="15" x14ac:dyDescent="0.3">
      <c r="A213" s="12" t="s">
        <v>181</v>
      </c>
      <c r="B213" s="13"/>
      <c r="C213" s="13"/>
      <c r="D213" s="13"/>
      <c r="E213" s="13"/>
      <c r="F213" s="13"/>
      <c r="G213" s="14"/>
      <c r="H213" s="14"/>
      <c r="I213" s="15"/>
      <c r="J213" s="13"/>
      <c r="K213" s="13"/>
      <c r="L213" s="17"/>
    </row>
    <row r="214" spans="1:12" s="5" customFormat="1" ht="15" x14ac:dyDescent="0.3">
      <c r="A214" s="2" t="s">
        <v>182</v>
      </c>
      <c r="C214" s="2"/>
      <c r="D214" s="2"/>
      <c r="G214" s="62"/>
      <c r="H214" s="62"/>
      <c r="I214" s="63"/>
      <c r="J214" s="66"/>
      <c r="K214" s="66"/>
      <c r="L214" s="66"/>
    </row>
    <row r="215" spans="1:12" s="5" customFormat="1" ht="15" x14ac:dyDescent="0.3">
      <c r="B215" s="5" t="s">
        <v>183</v>
      </c>
      <c r="G215" s="22">
        <v>0</v>
      </c>
      <c r="H215" s="22">
        <v>101300</v>
      </c>
      <c r="I215" s="23">
        <f t="shared" ref="I215:I220" si="43">SUM(G215,H215)</f>
        <v>101300</v>
      </c>
      <c r="J215" s="24">
        <f t="shared" ref="J215:J220" si="44">(SUM(I215))/$C$8</f>
        <v>0.79826635145784086</v>
      </c>
      <c r="K215" s="25"/>
      <c r="L215" s="25"/>
    </row>
    <row r="216" spans="1:12" s="5" customFormat="1" ht="15" x14ac:dyDescent="0.3">
      <c r="B216" s="5" t="s">
        <v>184</v>
      </c>
      <c r="G216" s="22">
        <v>0</v>
      </c>
      <c r="H216" s="22" t="s">
        <v>255</v>
      </c>
      <c r="I216" s="23">
        <f t="shared" si="43"/>
        <v>0</v>
      </c>
      <c r="J216" s="24">
        <f t="shared" si="44"/>
        <v>0</v>
      </c>
      <c r="K216" s="25"/>
      <c r="L216" s="25"/>
    </row>
    <row r="217" spans="1:12" s="5" customFormat="1" ht="15" x14ac:dyDescent="0.3">
      <c r="B217" s="5" t="s">
        <v>185</v>
      </c>
      <c r="G217" s="22">
        <v>0</v>
      </c>
      <c r="H217" s="22" t="s">
        <v>255</v>
      </c>
      <c r="I217" s="23">
        <f t="shared" si="43"/>
        <v>0</v>
      </c>
      <c r="J217" s="24">
        <f t="shared" si="44"/>
        <v>0</v>
      </c>
      <c r="K217" s="25"/>
      <c r="L217" s="25"/>
    </row>
    <row r="218" spans="1:12" s="5" customFormat="1" ht="15" x14ac:dyDescent="0.3">
      <c r="B218" s="5" t="s">
        <v>186</v>
      </c>
      <c r="G218" s="22">
        <v>0</v>
      </c>
      <c r="H218" s="22" t="s">
        <v>255</v>
      </c>
      <c r="I218" s="23">
        <f t="shared" si="43"/>
        <v>0</v>
      </c>
      <c r="J218" s="24">
        <f t="shared" si="44"/>
        <v>0</v>
      </c>
      <c r="K218" s="25"/>
      <c r="L218" s="25"/>
    </row>
    <row r="219" spans="1:12" s="5" customFormat="1" ht="15" x14ac:dyDescent="0.3">
      <c r="B219" s="5" t="s">
        <v>187</v>
      </c>
      <c r="G219" s="22">
        <v>0</v>
      </c>
      <c r="H219" s="22" t="s">
        <v>255</v>
      </c>
      <c r="I219" s="23">
        <f t="shared" si="43"/>
        <v>0</v>
      </c>
      <c r="J219" s="24">
        <f t="shared" si="44"/>
        <v>0</v>
      </c>
      <c r="K219" s="25"/>
      <c r="L219" s="25"/>
    </row>
    <row r="220" spans="1:12" s="5" customFormat="1" ht="15" x14ac:dyDescent="0.3">
      <c r="B220" s="5" t="s">
        <v>29</v>
      </c>
      <c r="G220" s="22">
        <v>0</v>
      </c>
      <c r="H220" s="22">
        <v>0</v>
      </c>
      <c r="I220" s="23">
        <f t="shared" si="43"/>
        <v>0</v>
      </c>
      <c r="J220" s="24">
        <f t="shared" si="44"/>
        <v>0</v>
      </c>
      <c r="K220" s="25"/>
      <c r="L220" s="25"/>
    </row>
    <row r="221" spans="1:12" s="5" customFormat="1" ht="15" x14ac:dyDescent="0.3">
      <c r="B221" s="38" t="s">
        <v>188</v>
      </c>
      <c r="C221" s="39"/>
      <c r="D221" s="39"/>
      <c r="E221" s="39"/>
      <c r="F221" s="40"/>
      <c r="G221" s="31">
        <f t="shared" ref="G221:J221" si="45">SUM(G215:G220)</f>
        <v>0</v>
      </c>
      <c r="H221" s="31">
        <f t="shared" si="45"/>
        <v>101300</v>
      </c>
      <c r="I221" s="32">
        <f t="shared" si="45"/>
        <v>101300</v>
      </c>
      <c r="J221" s="33">
        <f t="shared" si="45"/>
        <v>0.79826635145784086</v>
      </c>
      <c r="K221" s="35"/>
      <c r="L221" s="35"/>
    </row>
    <row r="222" spans="1:12" s="5" customFormat="1" ht="15" x14ac:dyDescent="0.3">
      <c r="I222" s="67"/>
    </row>
    <row r="223" spans="1:12" s="5" customFormat="1" ht="15" x14ac:dyDescent="0.3">
      <c r="A223" s="12" t="s">
        <v>189</v>
      </c>
      <c r="B223" s="13"/>
      <c r="C223" s="13"/>
      <c r="D223" s="13"/>
      <c r="E223" s="13"/>
      <c r="F223" s="13"/>
      <c r="G223" s="14"/>
      <c r="H223" s="14"/>
      <c r="I223" s="15"/>
      <c r="J223" s="13"/>
      <c r="K223" s="13"/>
      <c r="L223" s="17"/>
    </row>
    <row r="224" spans="1:12" s="5" customFormat="1" ht="15" x14ac:dyDescent="0.3">
      <c r="A224" s="2" t="s">
        <v>190</v>
      </c>
      <c r="C224" s="2"/>
      <c r="D224" s="2"/>
      <c r="G224" s="62"/>
      <c r="H224" s="62"/>
      <c r="I224" s="63"/>
      <c r="J224" s="66"/>
      <c r="K224" s="66"/>
      <c r="L224" s="66"/>
    </row>
    <row r="225" spans="1:12" s="5" customFormat="1" ht="15" x14ac:dyDescent="0.3">
      <c r="B225" s="5" t="s">
        <v>191</v>
      </c>
      <c r="G225" s="22">
        <v>0</v>
      </c>
      <c r="H225" s="22">
        <v>464500</v>
      </c>
      <c r="I225" s="23">
        <f>SUM(G225,H225)</f>
        <v>464500</v>
      </c>
      <c r="J225" s="24">
        <f>(SUM(I225))/$C$8</f>
        <v>3.660362490149724</v>
      </c>
      <c r="K225" s="25"/>
      <c r="L225" s="25"/>
    </row>
    <row r="226" spans="1:12" s="5" customFormat="1" ht="15" x14ac:dyDescent="0.3">
      <c r="B226" s="5" t="s">
        <v>192</v>
      </c>
      <c r="G226" s="22">
        <v>0</v>
      </c>
      <c r="H226" s="22" t="s">
        <v>256</v>
      </c>
      <c r="I226" s="23">
        <f>SUM(G226,H226)</f>
        <v>0</v>
      </c>
      <c r="J226" s="24">
        <f>(SUM(I226))/$C$8</f>
        <v>0</v>
      </c>
      <c r="K226" s="25"/>
      <c r="L226" s="25"/>
    </row>
    <row r="227" spans="1:12" s="5" customFormat="1" ht="15" x14ac:dyDescent="0.3">
      <c r="B227" s="5" t="s">
        <v>193</v>
      </c>
      <c r="G227" s="22">
        <v>0</v>
      </c>
      <c r="H227" s="22" t="s">
        <v>255</v>
      </c>
      <c r="I227" s="23">
        <f>SUM(G227,H227)</f>
        <v>0</v>
      </c>
      <c r="J227" s="24">
        <f>(SUM(I227))/$C$8</f>
        <v>0</v>
      </c>
      <c r="K227" s="25"/>
      <c r="L227" s="25"/>
    </row>
    <row r="228" spans="1:12" s="5" customFormat="1" ht="15" x14ac:dyDescent="0.3">
      <c r="B228" s="5" t="s">
        <v>29</v>
      </c>
      <c r="G228" s="22">
        <v>0</v>
      </c>
      <c r="H228" s="22">
        <v>0</v>
      </c>
      <c r="I228" s="23">
        <f>SUM(G228,H228)</f>
        <v>0</v>
      </c>
      <c r="J228" s="24">
        <f>(SUM(I228))/$C$8</f>
        <v>0</v>
      </c>
      <c r="K228" s="25"/>
      <c r="L228" s="25"/>
    </row>
    <row r="229" spans="1:12" s="5" customFormat="1" ht="15" x14ac:dyDescent="0.3">
      <c r="B229" s="38" t="s">
        <v>194</v>
      </c>
      <c r="C229" s="39"/>
      <c r="D229" s="39"/>
      <c r="E229" s="39"/>
      <c r="F229" s="40"/>
      <c r="G229" s="31">
        <f t="shared" ref="G229:J229" si="46">SUM(G225:G228)</f>
        <v>0</v>
      </c>
      <c r="H229" s="31">
        <f t="shared" si="46"/>
        <v>464500</v>
      </c>
      <c r="I229" s="32">
        <f t="shared" si="46"/>
        <v>464500</v>
      </c>
      <c r="J229" s="33">
        <f t="shared" si="46"/>
        <v>3.660362490149724</v>
      </c>
      <c r="K229" s="35"/>
      <c r="L229" s="35"/>
    </row>
    <row r="230" spans="1:12" s="5" customFormat="1" ht="15" x14ac:dyDescent="0.3">
      <c r="I230" s="67"/>
    </row>
    <row r="231" spans="1:12" s="5" customFormat="1" ht="15" x14ac:dyDescent="0.3">
      <c r="A231" s="12" t="s">
        <v>195</v>
      </c>
      <c r="B231" s="13"/>
      <c r="C231" s="13"/>
      <c r="D231" s="13"/>
      <c r="E231" s="13"/>
      <c r="F231" s="13"/>
      <c r="G231" s="14"/>
      <c r="H231" s="14"/>
      <c r="I231" s="15"/>
      <c r="J231" s="13"/>
      <c r="K231" s="13"/>
      <c r="L231" s="17"/>
    </row>
    <row r="232" spans="1:12" s="5" customFormat="1" ht="15" x14ac:dyDescent="0.3">
      <c r="A232" s="2" t="s">
        <v>196</v>
      </c>
      <c r="C232" s="2"/>
      <c r="D232" s="2"/>
      <c r="G232" s="62"/>
      <c r="H232" s="62"/>
      <c r="I232" s="63"/>
      <c r="J232" s="66"/>
      <c r="K232" s="66"/>
      <c r="L232" s="66"/>
    </row>
    <row r="233" spans="1:12" s="5" customFormat="1" ht="15" x14ac:dyDescent="0.3">
      <c r="B233" s="5" t="s">
        <v>197</v>
      </c>
      <c r="G233" s="22">
        <v>0</v>
      </c>
      <c r="H233" s="22">
        <v>645207</v>
      </c>
      <c r="I233" s="23">
        <f>SUM(G233,H233)</f>
        <v>645207</v>
      </c>
      <c r="J233" s="24">
        <f>(SUM(I233))/$C$8</f>
        <v>5.0843735224586286</v>
      </c>
      <c r="K233" s="25"/>
      <c r="L233" s="25"/>
    </row>
    <row r="234" spans="1:12" s="5" customFormat="1" ht="15" x14ac:dyDescent="0.3">
      <c r="B234" s="5" t="s">
        <v>198</v>
      </c>
      <c r="G234" s="22">
        <v>0</v>
      </c>
      <c r="H234" s="22">
        <v>33005</v>
      </c>
      <c r="I234" s="23">
        <f>SUM(G234,H234)</f>
        <v>33005</v>
      </c>
      <c r="J234" s="24">
        <f>(SUM(I234))/$C$8</f>
        <v>0.26008668242710797</v>
      </c>
      <c r="K234" s="25"/>
      <c r="L234" s="25"/>
    </row>
    <row r="235" spans="1:12" s="5" customFormat="1" ht="15" x14ac:dyDescent="0.3">
      <c r="B235" s="5" t="s">
        <v>199</v>
      </c>
      <c r="G235" s="22">
        <v>0</v>
      </c>
      <c r="H235" s="22" t="s">
        <v>265</v>
      </c>
      <c r="I235" s="23">
        <f>SUM(G235,H235)</f>
        <v>0</v>
      </c>
      <c r="J235" s="24">
        <f>(SUM(I235))/$C$8</f>
        <v>0</v>
      </c>
      <c r="K235" s="25"/>
      <c r="L235" s="25"/>
    </row>
    <row r="236" spans="1:12" s="5" customFormat="1" ht="15" x14ac:dyDescent="0.3">
      <c r="B236" s="5" t="s">
        <v>29</v>
      </c>
      <c r="G236" s="22">
        <v>0</v>
      </c>
      <c r="H236" s="22">
        <v>21597</v>
      </c>
      <c r="I236" s="23">
        <f>SUM(G236,H236)</f>
        <v>21597</v>
      </c>
      <c r="J236" s="24">
        <f>(SUM(I236))/$C$8</f>
        <v>0.17018912529550828</v>
      </c>
      <c r="K236" s="25"/>
      <c r="L236" s="25"/>
    </row>
    <row r="237" spans="1:12" s="5" customFormat="1" ht="15" x14ac:dyDescent="0.3">
      <c r="B237" s="38" t="s">
        <v>194</v>
      </c>
      <c r="C237" s="39"/>
      <c r="D237" s="39"/>
      <c r="E237" s="39"/>
      <c r="F237" s="40"/>
      <c r="G237" s="31">
        <f t="shared" ref="G237:J237" si="47">SUM(G233:G236)</f>
        <v>0</v>
      </c>
      <c r="H237" s="31">
        <f t="shared" si="47"/>
        <v>699809</v>
      </c>
      <c r="I237" s="32">
        <f t="shared" si="47"/>
        <v>699809</v>
      </c>
      <c r="J237" s="33">
        <f t="shared" si="47"/>
        <v>5.5146493301812445</v>
      </c>
      <c r="K237" s="35"/>
      <c r="L237" s="35"/>
    </row>
    <row r="238" spans="1:12" s="5" customFormat="1" ht="15" x14ac:dyDescent="0.3">
      <c r="I238" s="67"/>
    </row>
    <row r="239" spans="1:12" s="5" customFormat="1" ht="15" x14ac:dyDescent="0.3">
      <c r="A239" s="12" t="s">
        <v>200</v>
      </c>
      <c r="B239" s="13"/>
      <c r="C239" s="13"/>
      <c r="D239" s="13"/>
      <c r="E239" s="13"/>
      <c r="F239" s="13"/>
      <c r="G239" s="14"/>
      <c r="H239" s="14"/>
      <c r="I239" s="15"/>
      <c r="J239" s="13"/>
      <c r="K239" s="13"/>
      <c r="L239" s="17"/>
    </row>
    <row r="240" spans="1:12" s="5" customFormat="1" ht="15" customHeight="1" x14ac:dyDescent="0.3">
      <c r="A240" s="2" t="s">
        <v>201</v>
      </c>
      <c r="C240" s="19"/>
      <c r="D240" s="19"/>
      <c r="E240" s="19"/>
      <c r="F240" s="19"/>
      <c r="G240" s="20"/>
      <c r="H240" s="20"/>
      <c r="I240" s="21"/>
      <c r="J240" s="19"/>
    </row>
    <row r="241" spans="1:12" s="5" customFormat="1" ht="15" customHeight="1" x14ac:dyDescent="0.3">
      <c r="B241" s="5" t="s">
        <v>202</v>
      </c>
      <c r="G241" s="22">
        <v>0</v>
      </c>
      <c r="H241" s="22">
        <v>726000</v>
      </c>
      <c r="I241" s="23">
        <f t="shared" ref="I241:I247" si="48">SUM(G241,H241)</f>
        <v>726000</v>
      </c>
      <c r="J241" s="24">
        <f t="shared" ref="J241:J247" si="49">(SUM(I241))/$C$8</f>
        <v>5.7210401891252953</v>
      </c>
      <c r="K241" s="25"/>
      <c r="L241" s="25"/>
    </row>
    <row r="242" spans="1:12" s="5" customFormat="1" ht="15" customHeight="1" x14ac:dyDescent="0.3">
      <c r="B242" s="68" t="s">
        <v>203</v>
      </c>
      <c r="C242" s="68"/>
      <c r="D242" s="68"/>
      <c r="E242" s="68"/>
      <c r="F242" s="68"/>
      <c r="G242" s="22">
        <v>0</v>
      </c>
      <c r="H242" s="22" t="s">
        <v>256</v>
      </c>
      <c r="I242" s="23">
        <f t="shared" si="48"/>
        <v>0</v>
      </c>
      <c r="J242" s="24">
        <f t="shared" si="49"/>
        <v>0</v>
      </c>
      <c r="K242" s="69"/>
      <c r="L242" s="69"/>
    </row>
    <row r="243" spans="1:12" s="5" customFormat="1" ht="15" customHeight="1" x14ac:dyDescent="0.3">
      <c r="B243" s="5" t="s">
        <v>204</v>
      </c>
      <c r="G243" s="22">
        <v>0</v>
      </c>
      <c r="H243" s="22" t="s">
        <v>256</v>
      </c>
      <c r="I243" s="23">
        <f t="shared" si="48"/>
        <v>0</v>
      </c>
      <c r="J243" s="24">
        <f t="shared" si="49"/>
        <v>0</v>
      </c>
      <c r="K243" s="25"/>
      <c r="L243" s="25" t="s">
        <v>266</v>
      </c>
    </row>
    <row r="244" spans="1:12" s="5" customFormat="1" ht="15" customHeight="1" x14ac:dyDescent="0.3">
      <c r="B244" s="5" t="s">
        <v>205</v>
      </c>
      <c r="G244" s="22">
        <v>0</v>
      </c>
      <c r="H244" s="22" t="s">
        <v>255</v>
      </c>
      <c r="I244" s="23">
        <f t="shared" si="48"/>
        <v>0</v>
      </c>
      <c r="J244" s="24">
        <f t="shared" si="49"/>
        <v>0</v>
      </c>
      <c r="K244" s="25"/>
      <c r="L244" s="25"/>
    </row>
    <row r="245" spans="1:12" s="5" customFormat="1" ht="15" customHeight="1" x14ac:dyDescent="0.3">
      <c r="B245" s="5" t="s">
        <v>206</v>
      </c>
      <c r="G245" s="22">
        <v>0</v>
      </c>
      <c r="H245" s="22" t="s">
        <v>255</v>
      </c>
      <c r="I245" s="23">
        <f t="shared" si="48"/>
        <v>0</v>
      </c>
      <c r="J245" s="24">
        <f t="shared" si="49"/>
        <v>0</v>
      </c>
      <c r="K245" s="25"/>
      <c r="L245" s="25"/>
    </row>
    <row r="246" spans="1:12" s="5" customFormat="1" ht="15" x14ac:dyDescent="0.3">
      <c r="B246" s="5" t="s">
        <v>207</v>
      </c>
      <c r="G246" s="22">
        <v>0</v>
      </c>
      <c r="H246" s="22" t="s">
        <v>255</v>
      </c>
      <c r="I246" s="23">
        <f t="shared" si="48"/>
        <v>0</v>
      </c>
      <c r="J246" s="24">
        <f t="shared" si="49"/>
        <v>0</v>
      </c>
      <c r="K246" s="25"/>
      <c r="L246" s="25"/>
    </row>
    <row r="247" spans="1:12" s="5" customFormat="1" ht="15" customHeight="1" x14ac:dyDescent="0.3">
      <c r="B247" s="5" t="s">
        <v>29</v>
      </c>
      <c r="G247" s="22">
        <v>0</v>
      </c>
      <c r="H247" s="22">
        <v>0</v>
      </c>
      <c r="I247" s="23">
        <f t="shared" si="48"/>
        <v>0</v>
      </c>
      <c r="J247" s="24">
        <f t="shared" si="49"/>
        <v>0</v>
      </c>
      <c r="K247" s="25"/>
      <c r="L247" s="25"/>
    </row>
    <row r="248" spans="1:12" s="5" customFormat="1" ht="15" customHeight="1" x14ac:dyDescent="0.3">
      <c r="B248" s="28" t="s">
        <v>208</v>
      </c>
      <c r="C248" s="64"/>
      <c r="D248" s="64"/>
      <c r="E248" s="64"/>
      <c r="F248" s="64"/>
      <c r="G248" s="31">
        <f t="shared" ref="G248:J248" si="50">SUM(G241:G247)</f>
        <v>0</v>
      </c>
      <c r="H248" s="31">
        <f t="shared" si="50"/>
        <v>726000</v>
      </c>
      <c r="I248" s="32">
        <f t="shared" si="50"/>
        <v>726000</v>
      </c>
      <c r="J248" s="33">
        <f t="shared" si="50"/>
        <v>5.7210401891252953</v>
      </c>
      <c r="K248" s="35"/>
      <c r="L248" s="35"/>
    </row>
    <row r="249" spans="1:12" s="47" customFormat="1" x14ac:dyDescent="0.35">
      <c r="A249" s="41" t="s">
        <v>209</v>
      </c>
      <c r="B249" s="42"/>
      <c r="C249" s="42"/>
      <c r="D249" s="42"/>
      <c r="E249" s="42"/>
      <c r="F249" s="42"/>
      <c r="G249" s="43">
        <f t="shared" ref="G249:J249" si="51">SUM(G248,G237,G229,G221,G210,G198,G187,G176,G167,G156,G141,G135,G124,G116,G106,G96)</f>
        <v>0</v>
      </c>
      <c r="H249" s="43">
        <f t="shared" si="51"/>
        <v>3341044</v>
      </c>
      <c r="I249" s="44">
        <f t="shared" si="51"/>
        <v>3341044</v>
      </c>
      <c r="J249" s="45">
        <f t="shared" si="51"/>
        <v>26.328163908589445</v>
      </c>
      <c r="K249" s="42"/>
      <c r="L249" s="46"/>
    </row>
    <row r="250" spans="1:12" s="5" customFormat="1" ht="15" customHeight="1" x14ac:dyDescent="0.3">
      <c r="G250" s="48"/>
      <c r="H250" s="48"/>
      <c r="I250" s="49"/>
    </row>
    <row r="251" spans="1:12" s="5" customFormat="1" x14ac:dyDescent="0.35">
      <c r="A251" s="9" t="s">
        <v>210</v>
      </c>
      <c r="B251" s="10"/>
      <c r="C251" s="10"/>
      <c r="D251" s="10"/>
      <c r="E251" s="10"/>
      <c r="F251" s="10"/>
      <c r="G251" s="7" t="s">
        <v>13</v>
      </c>
      <c r="H251" s="7" t="s">
        <v>13</v>
      </c>
      <c r="I251" s="8" t="s">
        <v>13</v>
      </c>
      <c r="J251" s="11" t="s">
        <v>14</v>
      </c>
      <c r="K251" s="11" t="s">
        <v>15</v>
      </c>
      <c r="L251" s="11" t="s">
        <v>16</v>
      </c>
    </row>
    <row r="252" spans="1:12" s="5" customFormat="1" ht="15" x14ac:dyDescent="0.3">
      <c r="A252" s="12" t="s">
        <v>211</v>
      </c>
      <c r="B252" s="13"/>
      <c r="C252" s="13"/>
      <c r="D252" s="13"/>
      <c r="E252" s="13"/>
      <c r="F252" s="13"/>
      <c r="G252" s="70"/>
      <c r="H252" s="70"/>
      <c r="I252" s="71"/>
      <c r="J252" s="17"/>
      <c r="K252" s="17"/>
      <c r="L252" s="17"/>
    </row>
    <row r="253" spans="1:12" s="5" customFormat="1" ht="15" x14ac:dyDescent="0.3">
      <c r="A253" s="65" t="s">
        <v>212</v>
      </c>
      <c r="B253" s="65"/>
      <c r="C253" s="19"/>
      <c r="D253" s="19"/>
      <c r="E253" s="19"/>
      <c r="F253" s="19"/>
      <c r="G253" s="72"/>
      <c r="H253" s="72"/>
      <c r="I253" s="73"/>
      <c r="J253" s="6"/>
      <c r="K253" s="6"/>
      <c r="L253" s="6"/>
    </row>
    <row r="254" spans="1:12" s="5" customFormat="1" ht="15" x14ac:dyDescent="0.3">
      <c r="B254" s="5" t="s">
        <v>213</v>
      </c>
      <c r="D254" s="74"/>
      <c r="F254" s="52"/>
      <c r="G254" s="22">
        <v>0</v>
      </c>
      <c r="H254" s="22">
        <v>64470</v>
      </c>
      <c r="I254" s="23">
        <f t="shared" ref="I254:I265" si="52">SUM(G254,H254)</f>
        <v>64470</v>
      </c>
      <c r="J254" s="24">
        <f t="shared" ref="J254:J265" si="53">(SUM(I254))/$C$8</f>
        <v>0.50803782505910167</v>
      </c>
      <c r="K254" s="27"/>
      <c r="L254" s="25"/>
    </row>
    <row r="255" spans="1:12" s="5" customFormat="1" ht="15" x14ac:dyDescent="0.3">
      <c r="B255" s="5" t="s">
        <v>214</v>
      </c>
      <c r="D255" s="74"/>
      <c r="F255" s="52"/>
      <c r="G255" s="22">
        <v>0</v>
      </c>
      <c r="H255" s="22">
        <v>103950</v>
      </c>
      <c r="I255" s="23">
        <f t="shared" si="52"/>
        <v>103950</v>
      </c>
      <c r="J255" s="24">
        <f t="shared" si="53"/>
        <v>0.81914893617021278</v>
      </c>
      <c r="K255" s="27"/>
      <c r="L255" s="25"/>
    </row>
    <row r="256" spans="1:12" s="5" customFormat="1" ht="15" x14ac:dyDescent="0.3">
      <c r="B256" s="5" t="s">
        <v>215</v>
      </c>
      <c r="F256" s="52"/>
      <c r="G256" s="22">
        <v>0</v>
      </c>
      <c r="H256" s="22">
        <v>1500</v>
      </c>
      <c r="I256" s="23">
        <f t="shared" si="52"/>
        <v>1500</v>
      </c>
      <c r="J256" s="24">
        <f t="shared" si="53"/>
        <v>1.1820330969267139E-2</v>
      </c>
      <c r="K256" s="27"/>
      <c r="L256" s="25"/>
    </row>
    <row r="257" spans="1:12" s="5" customFormat="1" ht="15" x14ac:dyDescent="0.3">
      <c r="B257" s="5" t="s">
        <v>216</v>
      </c>
      <c r="F257" s="52"/>
      <c r="G257" s="22">
        <v>0</v>
      </c>
      <c r="H257" s="22">
        <v>10700</v>
      </c>
      <c r="I257" s="23">
        <f t="shared" si="52"/>
        <v>10700</v>
      </c>
      <c r="J257" s="24">
        <f t="shared" si="53"/>
        <v>8.4318360914105592E-2</v>
      </c>
      <c r="K257" s="27"/>
      <c r="L257" s="25"/>
    </row>
    <row r="258" spans="1:12" s="5" customFormat="1" ht="15" x14ac:dyDescent="0.3">
      <c r="B258" s="5" t="s">
        <v>217</v>
      </c>
      <c r="F258" s="52"/>
      <c r="G258" s="22">
        <v>0</v>
      </c>
      <c r="H258" s="22">
        <v>4580</v>
      </c>
      <c r="I258" s="23">
        <f t="shared" si="52"/>
        <v>4580</v>
      </c>
      <c r="J258" s="24">
        <f t="shared" si="53"/>
        <v>3.6091410559495662E-2</v>
      </c>
      <c r="K258" s="27"/>
      <c r="L258" s="25"/>
    </row>
    <row r="259" spans="1:12" s="5" customFormat="1" ht="15" x14ac:dyDescent="0.3">
      <c r="B259" s="5" t="s">
        <v>218</v>
      </c>
      <c r="F259" s="52"/>
      <c r="G259" s="22">
        <v>0</v>
      </c>
      <c r="H259" s="22">
        <v>8500</v>
      </c>
      <c r="I259" s="23">
        <f t="shared" si="52"/>
        <v>8500</v>
      </c>
      <c r="J259" s="24">
        <f t="shared" si="53"/>
        <v>6.698187549251379E-2</v>
      </c>
      <c r="K259" s="27"/>
      <c r="L259" s="25"/>
    </row>
    <row r="260" spans="1:12" s="5" customFormat="1" ht="15" x14ac:dyDescent="0.3">
      <c r="B260" s="5" t="s">
        <v>219</v>
      </c>
      <c r="F260" s="52"/>
      <c r="G260" s="22">
        <v>0</v>
      </c>
      <c r="H260" s="22">
        <v>3150</v>
      </c>
      <c r="I260" s="23">
        <f t="shared" si="52"/>
        <v>3150</v>
      </c>
      <c r="J260" s="24">
        <f t="shared" si="53"/>
        <v>2.4822695035460994E-2</v>
      </c>
      <c r="K260" s="27"/>
      <c r="L260" s="25"/>
    </row>
    <row r="261" spans="1:12" s="5" customFormat="1" ht="15" x14ac:dyDescent="0.3">
      <c r="B261" s="5" t="s">
        <v>220</v>
      </c>
      <c r="F261" s="52"/>
      <c r="G261" s="22">
        <v>0</v>
      </c>
      <c r="H261" s="22" t="s">
        <v>256</v>
      </c>
      <c r="I261" s="23">
        <f t="shared" si="52"/>
        <v>0</v>
      </c>
      <c r="J261" s="24">
        <f t="shared" si="53"/>
        <v>0</v>
      </c>
      <c r="K261" s="27"/>
      <c r="L261" s="25"/>
    </row>
    <row r="262" spans="1:12" s="5" customFormat="1" ht="15" x14ac:dyDescent="0.3">
      <c r="B262" s="5" t="s">
        <v>221</v>
      </c>
      <c r="F262" s="52"/>
      <c r="G262" s="22">
        <v>0</v>
      </c>
      <c r="H262" s="22">
        <v>960</v>
      </c>
      <c r="I262" s="23">
        <f t="shared" si="52"/>
        <v>960</v>
      </c>
      <c r="J262" s="24">
        <f t="shared" si="53"/>
        <v>7.5650118203309689E-3</v>
      </c>
      <c r="K262" s="27"/>
      <c r="L262" s="25"/>
    </row>
    <row r="263" spans="1:12" s="5" customFormat="1" ht="15" x14ac:dyDescent="0.3">
      <c r="B263" s="5" t="s">
        <v>222</v>
      </c>
      <c r="F263" s="52"/>
      <c r="G263" s="22">
        <v>0</v>
      </c>
      <c r="H263" s="22">
        <v>10000</v>
      </c>
      <c r="I263" s="23">
        <f t="shared" si="52"/>
        <v>10000</v>
      </c>
      <c r="J263" s="24">
        <f t="shared" si="53"/>
        <v>7.8802206461780933E-2</v>
      </c>
      <c r="K263" s="27"/>
      <c r="L263" s="25"/>
    </row>
    <row r="264" spans="1:12" s="5" customFormat="1" ht="15" x14ac:dyDescent="0.3">
      <c r="B264" s="5" t="s">
        <v>223</v>
      </c>
      <c r="F264" s="52"/>
      <c r="G264" s="22">
        <v>0</v>
      </c>
      <c r="H264" s="22">
        <v>10000</v>
      </c>
      <c r="I264" s="23">
        <f t="shared" si="52"/>
        <v>10000</v>
      </c>
      <c r="J264" s="24">
        <f t="shared" si="53"/>
        <v>7.8802206461780933E-2</v>
      </c>
      <c r="K264" s="27"/>
      <c r="L264" s="25"/>
    </row>
    <row r="265" spans="1:12" s="5" customFormat="1" ht="15" x14ac:dyDescent="0.3">
      <c r="B265" s="5" t="s">
        <v>29</v>
      </c>
      <c r="F265" s="52"/>
      <c r="G265" s="22">
        <v>0</v>
      </c>
      <c r="H265" s="22">
        <v>5900</v>
      </c>
      <c r="I265" s="23">
        <f t="shared" si="52"/>
        <v>5900</v>
      </c>
      <c r="J265" s="24">
        <f t="shared" si="53"/>
        <v>4.6493301812450746E-2</v>
      </c>
      <c r="K265" s="27"/>
      <c r="L265" s="25" t="s">
        <v>268</v>
      </c>
    </row>
    <row r="266" spans="1:12" s="5" customFormat="1" ht="15" x14ac:dyDescent="0.3">
      <c r="A266" s="2"/>
      <c r="B266" s="28" t="s">
        <v>224</v>
      </c>
      <c r="C266" s="29"/>
      <c r="D266" s="29"/>
      <c r="E266" s="29"/>
      <c r="F266" s="30"/>
      <c r="G266" s="31">
        <f t="shared" ref="G266:J266" si="54">SUM(G254:G265)</f>
        <v>0</v>
      </c>
      <c r="H266" s="31">
        <f t="shared" si="54"/>
        <v>223710</v>
      </c>
      <c r="I266" s="32">
        <f t="shared" si="54"/>
        <v>223710</v>
      </c>
      <c r="J266" s="33">
        <f t="shared" si="54"/>
        <v>1.7628841607565013</v>
      </c>
      <c r="K266" s="34"/>
      <c r="L266" s="35"/>
    </row>
    <row r="267" spans="1:12" s="5" customFormat="1" ht="15" x14ac:dyDescent="0.3">
      <c r="A267" s="2"/>
      <c r="B267" s="2"/>
      <c r="G267" s="36"/>
      <c r="H267" s="36"/>
      <c r="I267" s="37"/>
      <c r="J267" s="2"/>
    </row>
    <row r="268" spans="1:12" s="5" customFormat="1" ht="15" x14ac:dyDescent="0.3">
      <c r="A268" s="12" t="s">
        <v>225</v>
      </c>
      <c r="B268" s="13"/>
      <c r="C268" s="13"/>
      <c r="D268" s="13"/>
      <c r="E268" s="13"/>
      <c r="F268" s="13"/>
      <c r="G268" s="14"/>
      <c r="H268" s="14"/>
      <c r="I268" s="15"/>
      <c r="J268" s="13"/>
      <c r="K268" s="13"/>
      <c r="L268" s="17"/>
    </row>
    <row r="269" spans="1:12" s="5" customFormat="1" ht="15" x14ac:dyDescent="0.3">
      <c r="A269" s="65" t="s">
        <v>226</v>
      </c>
      <c r="B269" s="65"/>
      <c r="C269" s="19"/>
      <c r="D269" s="19"/>
      <c r="E269" s="19"/>
      <c r="F269" s="19"/>
      <c r="G269" s="72"/>
      <c r="H269" s="72"/>
      <c r="I269" s="73"/>
      <c r="J269" s="6"/>
      <c r="K269" s="6"/>
      <c r="L269" s="6"/>
    </row>
    <row r="270" spans="1:12" s="5" customFormat="1" ht="15" x14ac:dyDescent="0.3">
      <c r="B270" s="5" t="s">
        <v>227</v>
      </c>
      <c r="D270" s="74"/>
      <c r="F270" s="52"/>
      <c r="G270" s="22">
        <v>0</v>
      </c>
      <c r="H270" s="22" t="s">
        <v>255</v>
      </c>
      <c r="I270" s="23">
        <f>SUM(G270,H270)</f>
        <v>0</v>
      </c>
      <c r="J270" s="24">
        <f>(SUM(I270))/$C$8</f>
        <v>0</v>
      </c>
      <c r="K270" s="27"/>
      <c r="L270" s="25"/>
    </row>
    <row r="271" spans="1:12" s="5" customFormat="1" ht="15" x14ac:dyDescent="0.3">
      <c r="B271" s="5" t="s">
        <v>228</v>
      </c>
      <c r="D271" s="74"/>
      <c r="F271" s="52"/>
      <c r="G271" s="22">
        <v>0</v>
      </c>
      <c r="H271" s="22" t="s">
        <v>255</v>
      </c>
      <c r="I271" s="23">
        <f>SUM(G271,H271)</f>
        <v>0</v>
      </c>
      <c r="J271" s="24">
        <f>(SUM(I271))/$C$8</f>
        <v>0</v>
      </c>
      <c r="K271" s="27"/>
      <c r="L271" s="25"/>
    </row>
    <row r="272" spans="1:12" s="5" customFormat="1" ht="15" x14ac:dyDescent="0.3">
      <c r="B272" s="5" t="s">
        <v>229</v>
      </c>
      <c r="F272" s="52"/>
      <c r="G272" s="22">
        <v>0</v>
      </c>
      <c r="H272" s="22" t="s">
        <v>255</v>
      </c>
      <c r="I272" s="23">
        <f>SUM(G272,H272)</f>
        <v>0</v>
      </c>
      <c r="J272" s="24">
        <f>(SUM(I272))/$C$8</f>
        <v>0</v>
      </c>
      <c r="K272" s="27"/>
      <c r="L272" s="25"/>
    </row>
    <row r="273" spans="1:12" s="5" customFormat="1" ht="15" x14ac:dyDescent="0.3">
      <c r="B273" s="5" t="s">
        <v>29</v>
      </c>
      <c r="F273" s="52"/>
      <c r="G273" s="22">
        <v>0</v>
      </c>
      <c r="H273" s="22">
        <v>0</v>
      </c>
      <c r="I273" s="23">
        <f>SUM(G273,H273)</f>
        <v>0</v>
      </c>
      <c r="J273" s="24">
        <f>(SUM(I273))/$C$8</f>
        <v>0</v>
      </c>
      <c r="K273" s="27"/>
      <c r="L273" s="25"/>
    </row>
    <row r="274" spans="1:12" s="5" customFormat="1" ht="15" x14ac:dyDescent="0.3">
      <c r="A274" s="2"/>
      <c r="B274" s="28" t="s">
        <v>230</v>
      </c>
      <c r="C274" s="29"/>
      <c r="D274" s="29"/>
      <c r="E274" s="29"/>
      <c r="F274" s="30"/>
      <c r="G274" s="31">
        <f t="shared" ref="G274:J274" si="55">SUM(G270:G273)</f>
        <v>0</v>
      </c>
      <c r="H274" s="31">
        <f t="shared" si="55"/>
        <v>0</v>
      </c>
      <c r="I274" s="32">
        <f t="shared" si="55"/>
        <v>0</v>
      </c>
      <c r="J274" s="33">
        <f t="shared" si="55"/>
        <v>0</v>
      </c>
      <c r="K274" s="34"/>
      <c r="L274" s="35"/>
    </row>
    <row r="275" spans="1:12" s="5" customFormat="1" ht="15" customHeight="1" x14ac:dyDescent="0.3">
      <c r="G275" s="48"/>
      <c r="H275" s="48"/>
      <c r="I275" s="49"/>
    </row>
    <row r="276" spans="1:12" s="5" customFormat="1" ht="15" x14ac:dyDescent="0.3">
      <c r="A276" s="12" t="s">
        <v>231</v>
      </c>
      <c r="B276" s="13"/>
      <c r="C276" s="13"/>
      <c r="D276" s="13"/>
      <c r="E276" s="13"/>
      <c r="F276" s="13"/>
      <c r="G276" s="14"/>
      <c r="H276" s="14"/>
      <c r="I276" s="15"/>
      <c r="J276" s="13"/>
      <c r="K276" s="13"/>
      <c r="L276" s="17"/>
    </row>
    <row r="277" spans="1:12" s="5" customFormat="1" ht="15" x14ac:dyDescent="0.3">
      <c r="A277" s="65" t="s">
        <v>232</v>
      </c>
      <c r="B277" s="65"/>
      <c r="C277" s="19"/>
      <c r="D277" s="19"/>
      <c r="E277" s="19"/>
      <c r="F277" s="19"/>
      <c r="G277" s="72"/>
      <c r="H277" s="72"/>
      <c r="I277" s="73"/>
      <c r="J277" s="6"/>
      <c r="K277" s="6"/>
      <c r="L277" s="6"/>
    </row>
    <row r="278" spans="1:12" s="5" customFormat="1" ht="15" x14ac:dyDescent="0.3">
      <c r="B278" s="5" t="s">
        <v>233</v>
      </c>
      <c r="D278" s="74"/>
      <c r="F278" s="52"/>
      <c r="G278" s="22">
        <v>0</v>
      </c>
      <c r="H278" s="22">
        <v>56942</v>
      </c>
      <c r="I278" s="23">
        <f>SUM(G278,H278)</f>
        <v>56942</v>
      </c>
      <c r="J278" s="24">
        <f>(SUM(I278))/$C$8</f>
        <v>0.44871552403467296</v>
      </c>
      <c r="K278" s="27"/>
      <c r="L278" s="25"/>
    </row>
    <row r="279" spans="1:12" s="5" customFormat="1" ht="15" x14ac:dyDescent="0.3">
      <c r="B279" s="5" t="s">
        <v>234</v>
      </c>
      <c r="F279" s="52"/>
      <c r="G279" s="22">
        <v>0</v>
      </c>
      <c r="H279" s="22" t="s">
        <v>267</v>
      </c>
      <c r="I279" s="23">
        <f>SUM(G279,H279)</f>
        <v>0</v>
      </c>
      <c r="J279" s="24">
        <f>(SUM(I279))/$C$8</f>
        <v>0</v>
      </c>
      <c r="K279" s="27"/>
      <c r="L279" s="25"/>
    </row>
    <row r="280" spans="1:12" s="5" customFormat="1" ht="15" x14ac:dyDescent="0.3">
      <c r="B280" s="5" t="s">
        <v>235</v>
      </c>
      <c r="D280" s="74"/>
      <c r="F280" s="52"/>
      <c r="G280" s="22">
        <v>0</v>
      </c>
      <c r="H280" s="22">
        <v>146004</v>
      </c>
      <c r="I280" s="23">
        <f>SUM(G280,H280)</f>
        <v>146004</v>
      </c>
      <c r="J280" s="24">
        <f>(SUM(I280))/$C$8</f>
        <v>1.1505437352245862</v>
      </c>
      <c r="K280" s="27"/>
      <c r="L280" s="25"/>
    </row>
    <row r="281" spans="1:12" s="5" customFormat="1" ht="15" x14ac:dyDescent="0.3">
      <c r="B281" s="5" t="s">
        <v>29</v>
      </c>
      <c r="F281" s="52"/>
      <c r="G281" s="22">
        <v>0</v>
      </c>
      <c r="H281" s="22">
        <v>0</v>
      </c>
      <c r="I281" s="23">
        <f>SUM(G281,H281)</f>
        <v>0</v>
      </c>
      <c r="J281" s="24">
        <f>(SUM(I281))/$C$8</f>
        <v>0</v>
      </c>
      <c r="K281" s="27"/>
      <c r="L281" s="25"/>
    </row>
    <row r="282" spans="1:12" s="5" customFormat="1" ht="15" x14ac:dyDescent="0.3">
      <c r="A282" s="2"/>
      <c r="B282" s="28" t="s">
        <v>224</v>
      </c>
      <c r="C282" s="29"/>
      <c r="D282" s="29"/>
      <c r="E282" s="29"/>
      <c r="F282" s="30"/>
      <c r="G282" s="31">
        <f t="shared" ref="G282:J282" si="56">SUM(G278:G281)</f>
        <v>0</v>
      </c>
      <c r="H282" s="31">
        <f t="shared" si="56"/>
        <v>202946</v>
      </c>
      <c r="I282" s="32">
        <f t="shared" si="56"/>
        <v>202946</v>
      </c>
      <c r="J282" s="33">
        <f t="shared" si="56"/>
        <v>1.5992592592592592</v>
      </c>
      <c r="K282" s="34"/>
      <c r="L282" s="35"/>
    </row>
    <row r="283" spans="1:12" s="47" customFormat="1" x14ac:dyDescent="0.35">
      <c r="A283" s="41" t="s">
        <v>236</v>
      </c>
      <c r="B283" s="42"/>
      <c r="C283" s="42"/>
      <c r="D283" s="42"/>
      <c r="E283" s="42"/>
      <c r="F283" s="42"/>
      <c r="G283" s="43">
        <f t="shared" ref="G283:J283" si="57">SUM(G282,G274,G266)</f>
        <v>0</v>
      </c>
      <c r="H283" s="43">
        <f t="shared" si="57"/>
        <v>426656</v>
      </c>
      <c r="I283" s="44">
        <f t="shared" si="57"/>
        <v>426656</v>
      </c>
      <c r="J283" s="45">
        <f t="shared" si="57"/>
        <v>3.3621434200157605</v>
      </c>
      <c r="K283" s="42"/>
      <c r="L283" s="46"/>
    </row>
    <row r="284" spans="1:12" s="5" customFormat="1" x14ac:dyDescent="0.35">
      <c r="A284" s="9" t="s">
        <v>237</v>
      </c>
      <c r="B284" s="10"/>
      <c r="C284" s="10"/>
      <c r="D284" s="10"/>
      <c r="E284" s="10"/>
      <c r="F284" s="10"/>
      <c r="G284" s="75">
        <f t="shared" ref="G284:J284" si="58">SUM(G283,G249,G86)</f>
        <v>0</v>
      </c>
      <c r="H284" s="75">
        <f t="shared" si="58"/>
        <v>3796104</v>
      </c>
      <c r="I284" s="76">
        <f t="shared" si="58"/>
        <v>3796104</v>
      </c>
      <c r="J284" s="77">
        <f t="shared" si="58"/>
        <v>29.91413711583925</v>
      </c>
      <c r="K284" s="11"/>
      <c r="L284" s="11"/>
    </row>
    <row r="285" spans="1:12" s="5" customFormat="1" ht="15" x14ac:dyDescent="0.3">
      <c r="A285" s="2"/>
      <c r="B285" s="2"/>
      <c r="G285" s="36"/>
      <c r="H285" s="36"/>
      <c r="I285" s="37"/>
      <c r="J285" s="2"/>
    </row>
    <row r="286" spans="1:12" s="5" customFormat="1" ht="15" x14ac:dyDescent="0.3">
      <c r="A286" s="78"/>
      <c r="B286" s="78"/>
      <c r="C286" s="79"/>
      <c r="D286" s="79"/>
      <c r="E286" s="79"/>
      <c r="F286" s="79"/>
      <c r="G286" s="80"/>
      <c r="H286" s="80"/>
      <c r="I286" s="81"/>
      <c r="J286" s="78"/>
      <c r="K286" s="79"/>
      <c r="L286" s="79"/>
    </row>
    <row r="287" spans="1:12" s="5" customFormat="1" ht="15" x14ac:dyDescent="0.3">
      <c r="A287" s="2"/>
      <c r="B287" s="2"/>
      <c r="G287" s="36"/>
      <c r="H287" s="36"/>
      <c r="I287" s="37"/>
      <c r="J287" s="2"/>
    </row>
    <row r="288" spans="1:12" s="5" customFormat="1" x14ac:dyDescent="0.35">
      <c r="A288" s="9" t="s">
        <v>238</v>
      </c>
      <c r="B288" s="10"/>
      <c r="C288" s="10"/>
      <c r="D288" s="10"/>
      <c r="E288" s="10"/>
      <c r="F288" s="10"/>
      <c r="G288" s="7" t="s">
        <v>13</v>
      </c>
      <c r="H288" s="7" t="s">
        <v>13</v>
      </c>
      <c r="I288" s="8" t="s">
        <v>13</v>
      </c>
      <c r="J288" s="11" t="s">
        <v>14</v>
      </c>
      <c r="K288" s="11" t="s">
        <v>15</v>
      </c>
      <c r="L288" s="11" t="s">
        <v>16</v>
      </c>
    </row>
    <row r="289" spans="1:12" s="5" customFormat="1" ht="15" x14ac:dyDescent="0.3">
      <c r="A289" s="12" t="s">
        <v>239</v>
      </c>
      <c r="B289" s="13"/>
      <c r="C289" s="13"/>
      <c r="D289" s="13"/>
      <c r="E289" s="13"/>
      <c r="F289" s="13"/>
      <c r="G289" s="14"/>
      <c r="H289" s="14"/>
      <c r="I289" s="15"/>
      <c r="J289" s="13"/>
      <c r="K289" s="13"/>
      <c r="L289" s="17"/>
    </row>
    <row r="290" spans="1:12" s="5" customFormat="1" ht="15" x14ac:dyDescent="0.3">
      <c r="A290" s="65"/>
      <c r="B290" s="65"/>
      <c r="C290" s="19"/>
      <c r="D290" s="19"/>
      <c r="E290" s="19"/>
      <c r="F290" s="19"/>
      <c r="G290" s="72"/>
      <c r="H290" s="72"/>
      <c r="I290" s="73"/>
      <c r="J290" s="6"/>
      <c r="K290" s="6"/>
      <c r="L290" s="6"/>
    </row>
    <row r="291" spans="1:12" s="5" customFormat="1" ht="15" x14ac:dyDescent="0.3">
      <c r="B291" s="5" t="s">
        <v>240</v>
      </c>
      <c r="F291" s="52"/>
      <c r="G291" s="22">
        <v>0</v>
      </c>
      <c r="H291" s="22">
        <v>0</v>
      </c>
      <c r="I291" s="23">
        <v>0</v>
      </c>
      <c r="J291" s="24">
        <f>(SUM(I291))/$C$8</f>
        <v>0</v>
      </c>
      <c r="K291" s="27"/>
      <c r="L291" s="25"/>
    </row>
    <row r="292" spans="1:12" s="5" customFormat="1" ht="15" x14ac:dyDescent="0.3">
      <c r="B292" s="5" t="s">
        <v>241</v>
      </c>
      <c r="F292" s="52"/>
      <c r="G292" s="22">
        <v>0</v>
      </c>
      <c r="H292" s="22">
        <v>0</v>
      </c>
      <c r="I292" s="23">
        <v>0</v>
      </c>
      <c r="J292" s="24">
        <f>(SUM(I292))/$C$8</f>
        <v>0</v>
      </c>
      <c r="K292" s="27"/>
      <c r="L292" s="25"/>
    </row>
    <row r="293" spans="1:12" s="5" customFormat="1" ht="15" x14ac:dyDescent="0.3">
      <c r="B293" s="5" t="s">
        <v>242</v>
      </c>
      <c r="F293" s="52"/>
      <c r="G293" s="22">
        <v>0</v>
      </c>
      <c r="H293" s="22">
        <v>0</v>
      </c>
      <c r="I293" s="23">
        <v>0</v>
      </c>
      <c r="J293" s="24">
        <f>(SUM(I293))/$C$8</f>
        <v>0</v>
      </c>
      <c r="K293" s="27"/>
      <c r="L293" s="25"/>
    </row>
    <row r="294" spans="1:12" s="5" customFormat="1" ht="15" x14ac:dyDescent="0.3">
      <c r="A294" s="2"/>
      <c r="B294" s="28" t="s">
        <v>243</v>
      </c>
      <c r="C294" s="29"/>
      <c r="D294" s="29"/>
      <c r="E294" s="29"/>
      <c r="F294" s="30"/>
      <c r="G294" s="31">
        <f>SUM(G291:G293)</f>
        <v>0</v>
      </c>
      <c r="H294" s="31">
        <f>SUM(H291:H293)</f>
        <v>0</v>
      </c>
      <c r="I294" s="32">
        <f>SUM(I291:I293)</f>
        <v>0</v>
      </c>
      <c r="J294" s="33">
        <f>SUM(J291:J293)</f>
        <v>0</v>
      </c>
      <c r="K294" s="34"/>
      <c r="L294" s="35"/>
    </row>
    <row r="295" spans="1:12" s="5" customFormat="1" ht="15" x14ac:dyDescent="0.3">
      <c r="G295" s="48"/>
      <c r="H295" s="48"/>
      <c r="I295" s="49"/>
    </row>
    <row r="296" spans="1:12" s="5" customFormat="1" ht="15" x14ac:dyDescent="0.3">
      <c r="A296" s="12" t="s">
        <v>244</v>
      </c>
      <c r="B296" s="13"/>
      <c r="C296" s="13"/>
      <c r="D296" s="13"/>
      <c r="E296" s="13"/>
      <c r="F296" s="13"/>
      <c r="G296" s="14"/>
      <c r="H296" s="14"/>
      <c r="I296" s="15"/>
      <c r="J296" s="13"/>
      <c r="K296" s="13"/>
      <c r="L296" s="17"/>
    </row>
    <row r="297" spans="1:12" s="5" customFormat="1" ht="15" x14ac:dyDescent="0.3">
      <c r="A297" s="65" t="s">
        <v>245</v>
      </c>
      <c r="B297" s="65"/>
      <c r="C297" s="19"/>
      <c r="D297" s="19"/>
      <c r="E297" s="19"/>
      <c r="F297" s="19"/>
      <c r="G297" s="72"/>
      <c r="H297" s="72"/>
      <c r="I297" s="73"/>
      <c r="J297" s="6"/>
      <c r="K297" s="6"/>
      <c r="L297" s="6"/>
    </row>
    <row r="298" spans="1:12" s="5" customFormat="1" ht="15" x14ac:dyDescent="0.3">
      <c r="A298" s="5">
        <v>1</v>
      </c>
      <c r="B298" s="5" t="s">
        <v>246</v>
      </c>
      <c r="F298" s="52"/>
      <c r="G298" s="22">
        <v>0</v>
      </c>
      <c r="H298" s="22">
        <v>740</v>
      </c>
      <c r="I298" s="23">
        <v>0</v>
      </c>
      <c r="J298" s="86">
        <f>G298/$C$8</f>
        <v>0</v>
      </c>
      <c r="K298" s="27"/>
      <c r="L298" s="25"/>
    </row>
    <row r="299" spans="1:12" s="5" customFormat="1" ht="15" x14ac:dyDescent="0.3">
      <c r="A299" s="5">
        <v>2</v>
      </c>
      <c r="B299" s="5" t="s">
        <v>247</v>
      </c>
      <c r="F299" s="52"/>
      <c r="G299" s="22">
        <v>0</v>
      </c>
      <c r="H299" s="22">
        <v>12500</v>
      </c>
      <c r="I299" s="23">
        <v>0</v>
      </c>
      <c r="J299" s="86">
        <f t="shared" ref="J299:J314" si="59">G299/$C$8</f>
        <v>0</v>
      </c>
      <c r="K299" s="27"/>
      <c r="L299" s="25"/>
    </row>
    <row r="300" spans="1:12" s="5" customFormat="1" ht="15" x14ac:dyDescent="0.3">
      <c r="A300" s="5">
        <v>3</v>
      </c>
      <c r="B300" s="5" t="s">
        <v>248</v>
      </c>
      <c r="F300" s="52"/>
      <c r="G300" s="22">
        <v>0</v>
      </c>
      <c r="H300" s="22">
        <v>9572</v>
      </c>
      <c r="I300" s="23">
        <v>0</v>
      </c>
      <c r="J300" s="86">
        <f t="shared" si="59"/>
        <v>0</v>
      </c>
      <c r="K300" s="27"/>
      <c r="L300" s="25"/>
    </row>
    <row r="301" spans="1:12" s="5" customFormat="1" ht="15" x14ac:dyDescent="0.3">
      <c r="A301" s="5">
        <v>4</v>
      </c>
      <c r="B301" s="5" t="s">
        <v>249</v>
      </c>
      <c r="F301" s="52"/>
      <c r="G301" s="22">
        <v>0</v>
      </c>
      <c r="H301" s="22" t="s">
        <v>270</v>
      </c>
      <c r="I301" s="23">
        <v>0</v>
      </c>
      <c r="J301" s="86">
        <f t="shared" si="59"/>
        <v>0</v>
      </c>
      <c r="K301" s="27"/>
      <c r="L301" s="25"/>
    </row>
    <row r="302" spans="1:12" s="5" customFormat="1" ht="15" x14ac:dyDescent="0.3">
      <c r="F302" s="52"/>
      <c r="G302" s="22">
        <v>0</v>
      </c>
      <c r="H302" s="22">
        <v>0</v>
      </c>
      <c r="I302" s="23">
        <v>0</v>
      </c>
      <c r="J302" s="86">
        <f t="shared" si="59"/>
        <v>0</v>
      </c>
      <c r="K302" s="27"/>
      <c r="L302" s="25"/>
    </row>
    <row r="303" spans="1:12" s="5" customFormat="1" ht="15" x14ac:dyDescent="0.3">
      <c r="F303" s="52"/>
      <c r="G303" s="22">
        <v>0</v>
      </c>
      <c r="H303" s="22">
        <v>0</v>
      </c>
      <c r="I303" s="23">
        <v>0</v>
      </c>
      <c r="J303" s="86">
        <f t="shared" si="59"/>
        <v>0</v>
      </c>
      <c r="K303" s="27"/>
      <c r="L303" s="25"/>
    </row>
    <row r="304" spans="1:12" s="5" customFormat="1" ht="15" x14ac:dyDescent="0.3">
      <c r="F304" s="52"/>
      <c r="G304" s="22">
        <v>0</v>
      </c>
      <c r="H304" s="22">
        <v>0</v>
      </c>
      <c r="I304" s="23">
        <v>0</v>
      </c>
      <c r="J304" s="86">
        <f t="shared" si="59"/>
        <v>0</v>
      </c>
      <c r="K304" s="27"/>
      <c r="L304" s="25"/>
    </row>
    <row r="305" spans="1:12" s="5" customFormat="1" ht="15" x14ac:dyDescent="0.3">
      <c r="F305" s="52"/>
      <c r="G305" s="22">
        <v>0</v>
      </c>
      <c r="H305" s="22">
        <v>0</v>
      </c>
      <c r="I305" s="23">
        <v>0</v>
      </c>
      <c r="J305" s="86">
        <f t="shared" si="59"/>
        <v>0</v>
      </c>
      <c r="K305" s="27"/>
      <c r="L305" s="25"/>
    </row>
    <row r="306" spans="1:12" s="5" customFormat="1" ht="15" x14ac:dyDescent="0.3">
      <c r="F306" s="52"/>
      <c r="G306" s="22">
        <v>0</v>
      </c>
      <c r="H306" s="22">
        <v>0</v>
      </c>
      <c r="I306" s="23">
        <v>0</v>
      </c>
      <c r="J306" s="86">
        <f t="shared" si="59"/>
        <v>0</v>
      </c>
      <c r="K306" s="27"/>
      <c r="L306" s="25"/>
    </row>
    <row r="307" spans="1:12" s="5" customFormat="1" ht="15" x14ac:dyDescent="0.3">
      <c r="A307" s="65" t="s">
        <v>245</v>
      </c>
      <c r="F307" s="52"/>
      <c r="G307" s="22">
        <v>0</v>
      </c>
      <c r="H307" s="22">
        <v>0</v>
      </c>
      <c r="I307" s="23">
        <v>0</v>
      </c>
      <c r="J307" s="86">
        <f t="shared" si="59"/>
        <v>0</v>
      </c>
      <c r="K307" s="27"/>
      <c r="L307" s="25"/>
    </row>
    <row r="308" spans="1:12" s="5" customFormat="1" ht="15" x14ac:dyDescent="0.3">
      <c r="B308" s="5" t="s">
        <v>250</v>
      </c>
      <c r="F308" s="52"/>
      <c r="G308" s="22">
        <v>0</v>
      </c>
      <c r="H308" s="22">
        <v>44857</v>
      </c>
      <c r="I308" s="23">
        <v>0</v>
      </c>
      <c r="J308" s="86">
        <f t="shared" si="59"/>
        <v>0</v>
      </c>
      <c r="K308" s="27"/>
      <c r="L308" s="25"/>
    </row>
    <row r="309" spans="1:12" s="5" customFormat="1" ht="15" x14ac:dyDescent="0.3">
      <c r="B309" s="5" t="s">
        <v>251</v>
      </c>
      <c r="F309" s="52"/>
      <c r="G309" s="22">
        <v>0</v>
      </c>
      <c r="H309" s="22">
        <v>1162</v>
      </c>
      <c r="I309" s="23">
        <v>0</v>
      </c>
      <c r="J309" s="86">
        <f t="shared" si="59"/>
        <v>0</v>
      </c>
      <c r="K309" s="27"/>
      <c r="L309" s="25"/>
    </row>
    <row r="310" spans="1:12" s="5" customFormat="1" ht="15" x14ac:dyDescent="0.3">
      <c r="B310" s="5" t="s">
        <v>252</v>
      </c>
      <c r="F310" s="52"/>
      <c r="G310" s="22">
        <v>0</v>
      </c>
      <c r="H310" s="22">
        <v>502</v>
      </c>
      <c r="I310" s="23">
        <v>0</v>
      </c>
      <c r="J310" s="86">
        <f t="shared" si="59"/>
        <v>0</v>
      </c>
      <c r="K310" s="27"/>
      <c r="L310" s="25"/>
    </row>
    <row r="311" spans="1:12" s="5" customFormat="1" ht="15" x14ac:dyDescent="0.3">
      <c r="B311" s="5" t="s">
        <v>271</v>
      </c>
      <c r="F311" s="52"/>
      <c r="G311" s="22">
        <v>0</v>
      </c>
      <c r="H311" s="22">
        <v>27311</v>
      </c>
      <c r="I311" s="23">
        <v>0</v>
      </c>
      <c r="J311" s="86">
        <f t="shared" si="59"/>
        <v>0</v>
      </c>
      <c r="K311" s="27"/>
      <c r="L311" s="25"/>
    </row>
    <row r="312" spans="1:12" s="5" customFormat="1" ht="15" x14ac:dyDescent="0.3">
      <c r="B312" s="5" t="s">
        <v>272</v>
      </c>
      <c r="F312" s="52"/>
      <c r="G312" s="22">
        <v>0</v>
      </c>
      <c r="H312" s="22">
        <v>10226</v>
      </c>
      <c r="I312" s="23">
        <v>0</v>
      </c>
      <c r="J312" s="86">
        <f t="shared" si="59"/>
        <v>0</v>
      </c>
      <c r="K312" s="27"/>
      <c r="L312" s="25"/>
    </row>
    <row r="313" spans="1:12" s="5" customFormat="1" ht="15" x14ac:dyDescent="0.3">
      <c r="B313" s="5" t="s">
        <v>273</v>
      </c>
      <c r="F313" s="52"/>
      <c r="G313" s="22">
        <v>0</v>
      </c>
      <c r="H313" s="22">
        <v>2500</v>
      </c>
      <c r="I313" s="23">
        <v>0</v>
      </c>
      <c r="J313" s="86">
        <f t="shared" si="59"/>
        <v>0</v>
      </c>
      <c r="K313" s="27"/>
      <c r="L313" s="25"/>
    </row>
    <row r="314" spans="1:12" s="5" customFormat="1" ht="15" x14ac:dyDescent="0.3">
      <c r="F314" s="52"/>
      <c r="G314" s="22">
        <v>0</v>
      </c>
      <c r="H314" s="22">
        <v>0</v>
      </c>
      <c r="I314" s="23">
        <v>0</v>
      </c>
      <c r="J314" s="86">
        <f t="shared" si="59"/>
        <v>0</v>
      </c>
      <c r="K314" s="27"/>
      <c r="L314" s="25"/>
    </row>
    <row r="315" spans="1:12" s="5" customFormat="1" ht="15" x14ac:dyDescent="0.3">
      <c r="A315" s="2"/>
      <c r="B315" s="28" t="s">
        <v>253</v>
      </c>
      <c r="C315" s="29"/>
      <c r="D315" s="29"/>
      <c r="E315" s="29"/>
      <c r="F315" s="30"/>
      <c r="G315" s="31">
        <f>SUM(G298:G313)</f>
        <v>0</v>
      </c>
      <c r="H315" s="31">
        <f>SUM(H307:H311)</f>
        <v>73832</v>
      </c>
      <c r="I315" s="32">
        <f>SUM(I307:I311)</f>
        <v>0</v>
      </c>
      <c r="J315" s="33">
        <f>SUM(J307:J311)</f>
        <v>0</v>
      </c>
      <c r="K315" s="34"/>
      <c r="L315" s="35"/>
    </row>
    <row r="316" spans="1:12" s="5" customFormat="1" ht="15" x14ac:dyDescent="0.3">
      <c r="A316" s="48"/>
      <c r="B316" s="2"/>
      <c r="G316" s="84"/>
      <c r="H316" s="84"/>
      <c r="I316" s="84"/>
      <c r="J316" s="85"/>
    </row>
    <row r="317" spans="1:12" s="5" customFormat="1" ht="15" x14ac:dyDescent="0.3">
      <c r="A317" s="82"/>
      <c r="G317" s="48"/>
      <c r="H317" s="48"/>
      <c r="I317" s="48"/>
    </row>
    <row r="318" spans="1:12" s="5" customFormat="1" ht="15" x14ac:dyDescent="0.3">
      <c r="A318" s="83"/>
      <c r="G318" s="48"/>
      <c r="H318" s="48"/>
      <c r="I318" s="88"/>
    </row>
    <row r="319" spans="1:12" s="5" customFormat="1" ht="15" x14ac:dyDescent="0.3">
      <c r="A319" s="83"/>
      <c r="G319" s="48"/>
      <c r="H319" s="48"/>
      <c r="I319" s="48"/>
    </row>
    <row r="320" spans="1:12" s="5" customFormat="1" ht="15" x14ac:dyDescent="0.3">
      <c r="A320" s="83"/>
      <c r="G320" s="48"/>
      <c r="H320" s="48"/>
      <c r="I320" s="48"/>
    </row>
    <row r="321" spans="1:9" s="5" customFormat="1" ht="15" x14ac:dyDescent="0.3">
      <c r="A321" s="83"/>
      <c r="G321" s="48"/>
      <c r="H321" s="48"/>
      <c r="I321" s="48"/>
    </row>
    <row r="322" spans="1:9" s="5" customFormat="1" ht="15" x14ac:dyDescent="0.3">
      <c r="A322" s="83"/>
      <c r="G322" s="48"/>
      <c r="H322" s="48"/>
      <c r="I322" s="48"/>
    </row>
    <row r="323" spans="1:9" s="5" customFormat="1" ht="15" x14ac:dyDescent="0.3">
      <c r="A323" s="83"/>
      <c r="G323" s="48"/>
      <c r="H323" s="48"/>
      <c r="I323" s="48"/>
    </row>
    <row r="324" spans="1:9" s="5" customFormat="1" ht="15" x14ac:dyDescent="0.3">
      <c r="A324" s="83"/>
      <c r="G324" s="48"/>
      <c r="H324" s="48"/>
      <c r="I324" s="48"/>
    </row>
    <row r="325" spans="1:9" s="5" customFormat="1" ht="15" x14ac:dyDescent="0.3">
      <c r="A325" s="83"/>
      <c r="G325" s="48"/>
      <c r="H325" s="48"/>
      <c r="I325" s="48"/>
    </row>
    <row r="326" spans="1:9" s="5" customFormat="1" ht="15" x14ac:dyDescent="0.3">
      <c r="A326" s="83"/>
      <c r="G326" s="48"/>
      <c r="H326" s="48"/>
      <c r="I326" s="48"/>
    </row>
    <row r="327" spans="1:9" s="5" customFormat="1" ht="15" x14ac:dyDescent="0.3">
      <c r="A327" s="83"/>
      <c r="G327" s="48"/>
      <c r="H327" s="48"/>
      <c r="I327" s="48"/>
    </row>
    <row r="328" spans="1:9" s="5" customFormat="1" ht="15" x14ac:dyDescent="0.3">
      <c r="G328" s="48"/>
      <c r="H328" s="48"/>
      <c r="I328" s="48"/>
    </row>
    <row r="329" spans="1:9" s="5" customFormat="1" ht="15" x14ac:dyDescent="0.3">
      <c r="G329" s="48"/>
      <c r="H329" s="48"/>
      <c r="I329" s="48"/>
    </row>
    <row r="330" spans="1:9" s="5" customFormat="1" ht="15" x14ac:dyDescent="0.3">
      <c r="G330" s="48"/>
      <c r="H330" s="48"/>
      <c r="I330" s="48"/>
    </row>
    <row r="331" spans="1:9" s="5" customFormat="1" ht="15" x14ac:dyDescent="0.3">
      <c r="G331" s="48"/>
      <c r="H331" s="48"/>
      <c r="I331" s="48"/>
    </row>
    <row r="332" spans="1:9" s="5" customFormat="1" ht="15" x14ac:dyDescent="0.3">
      <c r="G332" s="48"/>
      <c r="H332" s="48"/>
      <c r="I332" s="48"/>
    </row>
    <row r="333" spans="1:9" s="5" customFormat="1" ht="15" x14ac:dyDescent="0.3">
      <c r="G333" s="48"/>
      <c r="H333" s="48"/>
      <c r="I333" s="48"/>
    </row>
    <row r="334" spans="1:9" s="5" customFormat="1" ht="15" x14ac:dyDescent="0.3">
      <c r="G334" s="48"/>
      <c r="H334" s="48"/>
      <c r="I334" s="48"/>
    </row>
    <row r="335" spans="1:9" s="5" customFormat="1" ht="15" x14ac:dyDescent="0.3">
      <c r="G335" s="48"/>
      <c r="H335" s="48"/>
      <c r="I335" s="48"/>
    </row>
    <row r="336" spans="1:9" s="5" customFormat="1" ht="15" x14ac:dyDescent="0.3">
      <c r="G336" s="48"/>
      <c r="H336" s="48"/>
      <c r="I336" s="48"/>
    </row>
    <row r="337" spans="7:9" s="5" customFormat="1" ht="15" x14ac:dyDescent="0.3">
      <c r="G337" s="48"/>
      <c r="H337" s="48"/>
      <c r="I337" s="48"/>
    </row>
    <row r="338" spans="7:9" s="5" customFormat="1" ht="15" x14ac:dyDescent="0.3">
      <c r="G338" s="48"/>
      <c r="H338" s="48"/>
      <c r="I338" s="48"/>
    </row>
    <row r="339" spans="7:9" s="5" customFormat="1" ht="15" x14ac:dyDescent="0.3">
      <c r="G339" s="48"/>
      <c r="H339" s="48"/>
      <c r="I339" s="48"/>
    </row>
    <row r="340" spans="7:9" s="5" customFormat="1" ht="15" x14ac:dyDescent="0.3">
      <c r="G340" s="48"/>
      <c r="H340" s="48"/>
      <c r="I340" s="48"/>
    </row>
    <row r="341" spans="7:9" s="5" customFormat="1" ht="15" x14ac:dyDescent="0.3">
      <c r="G341" s="48"/>
      <c r="H341" s="48"/>
      <c r="I341" s="48"/>
    </row>
    <row r="342" spans="7:9" s="5" customFormat="1" ht="15" x14ac:dyDescent="0.3">
      <c r="G342" s="48"/>
      <c r="H342" s="48"/>
      <c r="I342" s="48"/>
    </row>
    <row r="343" spans="7:9" s="5" customFormat="1" ht="15" x14ac:dyDescent="0.3">
      <c r="G343" s="48"/>
      <c r="H343" s="48"/>
      <c r="I343" s="48"/>
    </row>
    <row r="344" spans="7:9" s="5" customFormat="1" ht="15" x14ac:dyDescent="0.3">
      <c r="G344" s="48"/>
      <c r="H344" s="48"/>
      <c r="I344" s="48"/>
    </row>
    <row r="345" spans="7:9" s="5" customFormat="1" ht="15" x14ac:dyDescent="0.3">
      <c r="G345" s="48"/>
      <c r="H345" s="48"/>
      <c r="I345" s="48"/>
    </row>
    <row r="346" spans="7:9" s="5" customFormat="1" ht="15" x14ac:dyDescent="0.3"/>
    <row r="347" spans="7:9" s="5" customFormat="1" ht="15" x14ac:dyDescent="0.3"/>
    <row r="348" spans="7:9" s="5" customFormat="1" ht="15" x14ac:dyDescent="0.3"/>
    <row r="349" spans="7:9" s="5" customFormat="1" ht="15" x14ac:dyDescent="0.3"/>
  </sheetData>
  <mergeCells count="7">
    <mergeCell ref="C6:F6"/>
    <mergeCell ref="C8:F8"/>
    <mergeCell ref="C12:F12"/>
    <mergeCell ref="C14:F14"/>
    <mergeCell ref="C16:F16"/>
    <mergeCell ref="C10:F10"/>
    <mergeCell ref="C11:F11"/>
  </mergeCells>
  <printOptions horizontalCentered="1"/>
  <pageMargins left="0.68" right="0.68" top="0.5" bottom="0.7" header="0.3" footer="0.3"/>
  <pageSetup scale="54" fitToHeight="3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db64c91-09fc-42c2-8a17-6aa18e9349cd" xsi:nil="true"/>
    <_ip_UnifiedCompliancePolicyProperties xmlns="http://schemas.microsoft.com/sharepoint/v3" xsi:nil="true"/>
    <lcf76f155ced4ddcb4097134ff3c332f xmlns="c4c43c23-e829-4d95-9e14-e68bb339113d">
      <Terms xmlns="http://schemas.microsoft.com/office/infopath/2007/PartnerControls"/>
    </lcf76f155ced4ddcb4097134ff3c332f>
    <_Flow_SignoffStatus xmlns="c4c43c23-e829-4d95-9e14-e68bb339113d" xsi:nil="true"/>
    <DateTaken xmlns="c4c43c23-e829-4d95-9e14-e68bb33911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B9B721D911A4C806BCAC815944737" ma:contentTypeVersion="25" ma:contentTypeDescription="Create a new document." ma:contentTypeScope="" ma:versionID="f5de07594721d71c409a31909d59a8c1">
  <xsd:schema xmlns:xsd="http://www.w3.org/2001/XMLSchema" xmlns:xs="http://www.w3.org/2001/XMLSchema" xmlns:p="http://schemas.microsoft.com/office/2006/metadata/properties" xmlns:ns1="http://schemas.microsoft.com/sharepoint/v3" xmlns:ns2="c4c43c23-e829-4d95-9e14-e68bb339113d" xmlns:ns3="a190c1fc-d8cc-4698-8139-8c0553d526d8" xmlns:ns4="adb64c91-09fc-42c2-8a17-6aa18e9349cd" targetNamespace="http://schemas.microsoft.com/office/2006/metadata/properties" ma:root="true" ma:fieldsID="3d483c1cd192a15f3858af8cb21ccbb3" ns1:_="" ns2:_="" ns3:_="" ns4:_="">
    <xsd:import namespace="http://schemas.microsoft.com/sharepoint/v3"/>
    <xsd:import namespace="c4c43c23-e829-4d95-9e14-e68bb339113d"/>
    <xsd:import namespace="a190c1fc-d8cc-4698-8139-8c0553d526d8"/>
    <xsd:import namespace="adb64c91-09fc-42c2-8a17-6aa18e9349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4:TaxCatchAll" minOccurs="0"/>
                <xsd:element ref="ns2:DateTake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43c23-e829-4d95-9e14-e68bb3391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2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2" nillable="true" ma:displayName="Length (seconds)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Sign-off status" ma:hidden="true" ma:internalName="Sign_x002d_off_x0020_status" ma:readOnly="fals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26eada1-1fa5-4942-8b7a-528d1d9a3b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Taken" ma:index="27" nillable="true" ma:displayName="Date Taken" ma:format="DateOnly" ma:hidden="true" ma:internalName="DateTaken" ma:readOnly="false">
      <xsd:simpleType>
        <xsd:restriction base="dms:DateTim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0c1fc-d8cc-4698-8139-8c0553d526d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64c91-09fc-42c2-8a17-6aa18e9349cd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2de6942b-9c19-45bb-bc5f-4fdf79ee4948}" ma:internalName="TaxCatchAll" ma:readOnly="false" ma:showField="CatchAllData" ma:web="adb64c91-09fc-42c2-8a17-6aa18e9349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EA0279-C458-4D3D-BA53-347E53E016F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db64c91-09fc-42c2-8a17-6aa18e9349cd"/>
    <ds:schemaRef ds:uri="c4c43c23-e829-4d95-9e14-e68bb339113d"/>
  </ds:schemaRefs>
</ds:datastoreItem>
</file>

<file path=customXml/itemProps2.xml><?xml version="1.0" encoding="utf-8"?>
<ds:datastoreItem xmlns:ds="http://schemas.openxmlformats.org/officeDocument/2006/customXml" ds:itemID="{6BEEF956-E4DB-45B5-81A7-C7E2342BE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4c43c23-e829-4d95-9e14-e68bb339113d"/>
    <ds:schemaRef ds:uri="a190c1fc-d8cc-4698-8139-8c0553d526d8"/>
    <ds:schemaRef ds:uri="adb64c91-09fc-42c2-8a17-6aa18e934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C033CB-DDE4-480B-8918-F7EBE5BD87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1</vt:lpstr>
    </vt:vector>
  </TitlesOfParts>
  <Manager/>
  <Company>Northpoint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System Administrator</dc:creator>
  <cp:keywords/>
  <dc:description/>
  <cp:lastModifiedBy>Steven Sluter</cp:lastModifiedBy>
  <cp:revision/>
  <dcterms:created xsi:type="dcterms:W3CDTF">2014-10-15T16:15:07Z</dcterms:created>
  <dcterms:modified xsi:type="dcterms:W3CDTF">2024-08-20T16:21:53Z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0x0101009C5B9B721D911A4C806BCAC815944737</vt:lpwstr>
  </property>
  <property fmtid="{D5CDD505-2E9C-101B-9397-08002B2CF9AE}" pid="3" name="MediaServiceImageTags">
    <vt:lpwstr/>
  </property>
</Properties>
</file>